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BUKU Korfball\"/>
    </mc:Choice>
  </mc:AlternateContent>
  <xr:revisionPtr revIDLastSave="0" documentId="13_ncr:1_{8650E9BF-71F6-40A5-BB1D-C7E3AEB24727}" xr6:coauthVersionLast="47" xr6:coauthVersionMax="47" xr10:uidLastSave="{00000000-0000-0000-0000-000000000000}"/>
  <bookViews>
    <workbookView xWindow="-96" yWindow="-96" windowWidth="19992" windowHeight="12672" xr2:uid="{00000000-000D-0000-FFFF-FFFF00000000}"/>
  </bookViews>
  <sheets>
    <sheet name="INPUT DATA" sheetId="2" r:id="rId1"/>
    <sheet name="DASHBOARD" sheetId="1" r:id="rId2"/>
  </sheets>
  <definedNames>
    <definedName name="_xlnm.Print_Area" localSheetId="1">DASHBOARD!$A$1:$L$57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34" i="1"/>
  <c r="D25" i="1"/>
  <c r="D16" i="1"/>
  <c r="D9" i="1"/>
  <c r="D8" i="1"/>
  <c r="I8" i="2"/>
  <c r="I9" i="2"/>
  <c r="I10" i="2"/>
  <c r="I11" i="2"/>
  <c r="G8" i="2"/>
  <c r="H8" i="2" s="1"/>
  <c r="G9" i="2"/>
  <c r="H9" i="2" s="1"/>
  <c r="G10" i="2"/>
  <c r="H10" i="2" s="1"/>
  <c r="G11" i="2"/>
  <c r="H11" i="2" s="1"/>
  <c r="V30" i="2"/>
  <c r="W30" i="2" s="1"/>
  <c r="X30" i="2"/>
  <c r="V31" i="2"/>
  <c r="W31" i="2" s="1"/>
  <c r="X31" i="2"/>
  <c r="V32" i="2"/>
  <c r="W32" i="2" s="1"/>
  <c r="X32" i="2"/>
  <c r="V33" i="2"/>
  <c r="W33" i="2"/>
  <c r="X33" i="2"/>
  <c r="V34" i="2"/>
  <c r="W34" i="2" s="1"/>
  <c r="X34" i="2"/>
  <c r="V35" i="2"/>
  <c r="W35" i="2" s="1"/>
  <c r="X35" i="2"/>
  <c r="V36" i="2"/>
  <c r="W36" i="2"/>
  <c r="X36" i="2"/>
  <c r="V37" i="2"/>
  <c r="W37" i="2" s="1"/>
  <c r="Z37" i="2" s="1"/>
  <c r="AA37" i="2" s="1"/>
  <c r="X37" i="2"/>
  <c r="V38" i="2"/>
  <c r="W38" i="2" s="1"/>
  <c r="X38" i="2"/>
  <c r="V39" i="2"/>
  <c r="W39" i="2" s="1"/>
  <c r="X39" i="2"/>
  <c r="V40" i="2"/>
  <c r="W40" i="2" s="1"/>
  <c r="Z40" i="2" s="1"/>
  <c r="AA40" i="2" s="1"/>
  <c r="X40" i="2"/>
  <c r="V41" i="2"/>
  <c r="W41" i="2" s="1"/>
  <c r="X41" i="2"/>
  <c r="V42" i="2"/>
  <c r="W42" i="2" s="1"/>
  <c r="X42" i="2"/>
  <c r="V43" i="2"/>
  <c r="W43" i="2" s="1"/>
  <c r="X43" i="2"/>
  <c r="V44" i="2"/>
  <c r="W44" i="2" s="1"/>
  <c r="X44" i="2"/>
  <c r="V45" i="2"/>
  <c r="W45" i="2" s="1"/>
  <c r="X45" i="2" s="1"/>
  <c r="V46" i="2"/>
  <c r="W46" i="2" s="1"/>
  <c r="X46" i="2"/>
  <c r="V47" i="2"/>
  <c r="W47" i="2" s="1"/>
  <c r="X47" i="2"/>
  <c r="V48" i="2"/>
  <c r="W48" i="2" s="1"/>
  <c r="X48" i="2"/>
  <c r="V49" i="2"/>
  <c r="W49" i="2" s="1"/>
  <c r="X49" i="2"/>
  <c r="V50" i="2"/>
  <c r="W50" i="2" s="1"/>
  <c r="X50" i="2"/>
  <c r="V51" i="2"/>
  <c r="W51" i="2" s="1"/>
  <c r="X51" i="2"/>
  <c r="V52" i="2"/>
  <c r="W52" i="2"/>
  <c r="X52" i="2"/>
  <c r="V53" i="2"/>
  <c r="W53" i="2"/>
  <c r="X53" i="2"/>
  <c r="V54" i="2"/>
  <c r="W54" i="2" s="1"/>
  <c r="X54" i="2"/>
  <c r="V55" i="2"/>
  <c r="W55" i="2" s="1"/>
  <c r="X55" i="2"/>
  <c r="V56" i="2"/>
  <c r="W56" i="2"/>
  <c r="X56" i="2"/>
  <c r="V57" i="2"/>
  <c r="W57" i="2" s="1"/>
  <c r="X57" i="2"/>
  <c r="V58" i="2"/>
  <c r="W58" i="2" s="1"/>
  <c r="X58" i="2"/>
  <c r="V59" i="2"/>
  <c r="W59" i="2" s="1"/>
  <c r="X59" i="2"/>
  <c r="V60" i="2"/>
  <c r="W60" i="2" s="1"/>
  <c r="Z60" i="2" s="1"/>
  <c r="AA60" i="2" s="1"/>
  <c r="X60" i="2"/>
  <c r="V61" i="2"/>
  <c r="W61" i="2" s="1"/>
  <c r="X61" i="2"/>
  <c r="V62" i="2"/>
  <c r="W62" i="2" s="1"/>
  <c r="X62" i="2"/>
  <c r="V63" i="2"/>
  <c r="W63" i="2" s="1"/>
  <c r="X63" i="2"/>
  <c r="V64" i="2"/>
  <c r="W64" i="2" s="1"/>
  <c r="Z64" i="2" s="1"/>
  <c r="AA64" i="2" s="1"/>
  <c r="X64" i="2"/>
  <c r="V65" i="2"/>
  <c r="W65" i="2" s="1"/>
  <c r="X65" i="2"/>
  <c r="V66" i="2"/>
  <c r="W66" i="2" s="1"/>
  <c r="X66" i="2"/>
  <c r="V67" i="2"/>
  <c r="W67" i="2" s="1"/>
  <c r="X67" i="2"/>
  <c r="V68" i="2"/>
  <c r="W68" i="2"/>
  <c r="X68" i="2"/>
  <c r="V69" i="2"/>
  <c r="W69" i="2" s="1"/>
  <c r="X69" i="2"/>
  <c r="V70" i="2"/>
  <c r="W70" i="2" s="1"/>
  <c r="X70" i="2"/>
  <c r="V71" i="2"/>
  <c r="W71" i="2" s="1"/>
  <c r="X71" i="2"/>
  <c r="V72" i="2"/>
  <c r="W72" i="2" s="1"/>
  <c r="X72" i="2"/>
  <c r="V73" i="2"/>
  <c r="W73" i="2"/>
  <c r="X73" i="2"/>
  <c r="V74" i="2"/>
  <c r="W74" i="2" s="1"/>
  <c r="X74" i="2"/>
  <c r="V75" i="2"/>
  <c r="W75" i="2" s="1"/>
  <c r="X75" i="2"/>
  <c r="V76" i="2"/>
  <c r="W76" i="2"/>
  <c r="X76" i="2"/>
  <c r="V77" i="2"/>
  <c r="W77" i="2" s="1"/>
  <c r="X77" i="2"/>
  <c r="V78" i="2"/>
  <c r="W78" i="2" s="1"/>
  <c r="X78" i="2"/>
  <c r="V79" i="2"/>
  <c r="W79" i="2" s="1"/>
  <c r="X79" i="2"/>
  <c r="V80" i="2"/>
  <c r="W80" i="2" s="1"/>
  <c r="Z80" i="2" s="1"/>
  <c r="AA80" i="2" s="1"/>
  <c r="X80" i="2"/>
  <c r="V81" i="2"/>
  <c r="W81" i="2" s="1"/>
  <c r="X81" i="2"/>
  <c r="V82" i="2"/>
  <c r="W82" i="2"/>
  <c r="X82" i="2"/>
  <c r="V83" i="2"/>
  <c r="W83" i="2" s="1"/>
  <c r="X83" i="2"/>
  <c r="V84" i="2"/>
  <c r="W84" i="2" s="1"/>
  <c r="Z84" i="2" s="1"/>
  <c r="AA84" i="2" s="1"/>
  <c r="X84" i="2"/>
  <c r="V85" i="2"/>
  <c r="W85" i="2" s="1"/>
  <c r="Z85" i="2" s="1"/>
  <c r="AA85" i="2" s="1"/>
  <c r="X85" i="2"/>
  <c r="V86" i="2"/>
  <c r="W86" i="2" s="1"/>
  <c r="X86" i="2"/>
  <c r="V87" i="2"/>
  <c r="W87" i="2" s="1"/>
  <c r="X87" i="2"/>
  <c r="V88" i="2"/>
  <c r="W88" i="2" s="1"/>
  <c r="Z88" i="2" s="1"/>
  <c r="AA88" i="2" s="1"/>
  <c r="X88" i="2"/>
  <c r="V89" i="2"/>
  <c r="W89" i="2" s="1"/>
  <c r="X89" i="2"/>
  <c r="V90" i="2"/>
  <c r="W90" i="2"/>
  <c r="X90" i="2"/>
  <c r="V91" i="2"/>
  <c r="W91" i="2" s="1"/>
  <c r="X91" i="2"/>
  <c r="V92" i="2"/>
  <c r="W92" i="2" s="1"/>
  <c r="X92" i="2"/>
  <c r="V93" i="2"/>
  <c r="W93" i="2" s="1"/>
  <c r="X93" i="2"/>
  <c r="V94" i="2"/>
  <c r="W94" i="2" s="1"/>
  <c r="Z94" i="2" s="1"/>
  <c r="AA94" i="2" s="1"/>
  <c r="X94" i="2"/>
  <c r="V95" i="2"/>
  <c r="W95" i="2" s="1"/>
  <c r="X95" i="2"/>
  <c r="V96" i="2"/>
  <c r="W96" i="2" s="1"/>
  <c r="Z96" i="2" s="1"/>
  <c r="AA96" i="2" s="1"/>
  <c r="X96" i="2"/>
  <c r="V97" i="2"/>
  <c r="W97" i="2" s="1"/>
  <c r="X97" i="2"/>
  <c r="V98" i="2"/>
  <c r="W98" i="2" s="1"/>
  <c r="X98" i="2"/>
  <c r="V99" i="2"/>
  <c r="W99" i="2" s="1"/>
  <c r="X99" i="2"/>
  <c r="V100" i="2"/>
  <c r="W100" i="2"/>
  <c r="Z100" i="2" s="1"/>
  <c r="AA100" i="2" s="1"/>
  <c r="X100" i="2"/>
  <c r="V101" i="2"/>
  <c r="W101" i="2" s="1"/>
  <c r="X101" i="2"/>
  <c r="V102" i="2"/>
  <c r="W102" i="2" s="1"/>
  <c r="X102" i="2"/>
  <c r="V103" i="2"/>
  <c r="W103" i="2" s="1"/>
  <c r="X103" i="2"/>
  <c r="V104" i="2"/>
  <c r="W104" i="2" s="1"/>
  <c r="X104" i="2"/>
  <c r="V105" i="2"/>
  <c r="W105" i="2"/>
  <c r="X105" i="2"/>
  <c r="V106" i="2"/>
  <c r="W106" i="2" s="1"/>
  <c r="X106" i="2"/>
  <c r="Q29" i="2"/>
  <c r="R29" i="2" s="1"/>
  <c r="S29" i="2"/>
  <c r="Q30" i="2"/>
  <c r="R30" i="2" s="1"/>
  <c r="S30" i="2"/>
  <c r="Q31" i="2"/>
  <c r="R31" i="2" s="1"/>
  <c r="S31" i="2"/>
  <c r="Q32" i="2"/>
  <c r="R32" i="2" s="1"/>
  <c r="S32" i="2"/>
  <c r="Q33" i="2"/>
  <c r="R33" i="2" s="1"/>
  <c r="S33" i="2"/>
  <c r="Q34" i="2"/>
  <c r="R34" i="2" s="1"/>
  <c r="S34" i="2"/>
  <c r="Q35" i="2"/>
  <c r="R35" i="2" s="1"/>
  <c r="S35" i="2"/>
  <c r="Q36" i="2"/>
  <c r="R36" i="2" s="1"/>
  <c r="S36" i="2"/>
  <c r="Q37" i="2"/>
  <c r="R37" i="2" s="1"/>
  <c r="S37" i="2"/>
  <c r="Q38" i="2"/>
  <c r="R38" i="2" s="1"/>
  <c r="S38" i="2"/>
  <c r="Q39" i="2"/>
  <c r="R39" i="2"/>
  <c r="S39" i="2"/>
  <c r="Q40" i="2"/>
  <c r="R40" i="2" s="1"/>
  <c r="S40" i="2"/>
  <c r="Q41" i="2"/>
  <c r="R41" i="2" s="1"/>
  <c r="S41" i="2"/>
  <c r="Q42" i="2"/>
  <c r="R42" i="2" s="1"/>
  <c r="S42" i="2"/>
  <c r="Q43" i="2"/>
  <c r="R43" i="2" s="1"/>
  <c r="S43" i="2"/>
  <c r="Q44" i="2"/>
  <c r="R44" i="2" s="1"/>
  <c r="S44" i="2"/>
  <c r="Q45" i="2"/>
  <c r="R45" i="2" s="1"/>
  <c r="S45" i="2" s="1"/>
  <c r="Q46" i="2"/>
  <c r="R46" i="2" s="1"/>
  <c r="S46" i="2"/>
  <c r="Q47" i="2"/>
  <c r="R47" i="2" s="1"/>
  <c r="S47" i="2"/>
  <c r="Q48" i="2"/>
  <c r="R48" i="2" s="1"/>
  <c r="S48" i="2"/>
  <c r="Q49" i="2"/>
  <c r="R49" i="2" s="1"/>
  <c r="S49" i="2"/>
  <c r="Q50" i="2"/>
  <c r="R50" i="2" s="1"/>
  <c r="S50" i="2"/>
  <c r="Q51" i="2"/>
  <c r="R51" i="2" s="1"/>
  <c r="S51" i="2"/>
  <c r="Q52" i="2"/>
  <c r="R52" i="2" s="1"/>
  <c r="S52" i="2"/>
  <c r="Q53" i="2"/>
  <c r="R53" i="2"/>
  <c r="S53" i="2"/>
  <c r="Q54" i="2"/>
  <c r="R54" i="2" s="1"/>
  <c r="S54" i="2"/>
  <c r="Q55" i="2"/>
  <c r="R55" i="2" s="1"/>
  <c r="S55" i="2"/>
  <c r="Q56" i="2"/>
  <c r="R56" i="2" s="1"/>
  <c r="S56" i="2"/>
  <c r="Q57" i="2"/>
  <c r="R57" i="2" s="1"/>
  <c r="S57" i="2"/>
  <c r="Q58" i="2"/>
  <c r="R58" i="2" s="1"/>
  <c r="S58" i="2"/>
  <c r="Q59" i="2"/>
  <c r="R59" i="2"/>
  <c r="S59" i="2"/>
  <c r="Q60" i="2"/>
  <c r="R60" i="2" s="1"/>
  <c r="S60" i="2"/>
  <c r="Q61" i="2"/>
  <c r="R61" i="2" s="1"/>
  <c r="S61" i="2"/>
  <c r="Q62" i="2"/>
  <c r="R62" i="2" s="1"/>
  <c r="S62" i="2"/>
  <c r="Q63" i="2"/>
  <c r="R63" i="2" s="1"/>
  <c r="S63" i="2"/>
  <c r="Q64" i="2"/>
  <c r="R64" i="2" s="1"/>
  <c r="S64" i="2"/>
  <c r="Q65" i="2"/>
  <c r="R65" i="2" s="1"/>
  <c r="S65" i="2"/>
  <c r="Q66" i="2"/>
  <c r="R66" i="2" s="1"/>
  <c r="S66" i="2"/>
  <c r="Q67" i="2"/>
  <c r="R67" i="2"/>
  <c r="S67" i="2"/>
  <c r="Q68" i="2"/>
  <c r="R68" i="2" s="1"/>
  <c r="S68" i="2"/>
  <c r="Q69" i="2"/>
  <c r="R69" i="2"/>
  <c r="S69" i="2"/>
  <c r="Q70" i="2"/>
  <c r="R70" i="2" s="1"/>
  <c r="S70" i="2"/>
  <c r="Q71" i="2"/>
  <c r="R71" i="2" s="1"/>
  <c r="S71" i="2"/>
  <c r="Q72" i="2"/>
  <c r="R72" i="2" s="1"/>
  <c r="S72" i="2"/>
  <c r="Q73" i="2"/>
  <c r="R73" i="2" s="1"/>
  <c r="S73" i="2"/>
  <c r="Q74" i="2"/>
  <c r="R74" i="2" s="1"/>
  <c r="S74" i="2"/>
  <c r="Q75" i="2"/>
  <c r="R75" i="2" s="1"/>
  <c r="S75" i="2"/>
  <c r="Q76" i="2"/>
  <c r="R76" i="2" s="1"/>
  <c r="S76" i="2"/>
  <c r="Q77" i="2"/>
  <c r="R77" i="2" s="1"/>
  <c r="S77" i="2"/>
  <c r="Q78" i="2"/>
  <c r="R78" i="2" s="1"/>
  <c r="S78" i="2"/>
  <c r="Q79" i="2"/>
  <c r="R79" i="2" s="1"/>
  <c r="S79" i="2"/>
  <c r="Q80" i="2"/>
  <c r="R80" i="2" s="1"/>
  <c r="S80" i="2"/>
  <c r="Q81" i="2"/>
  <c r="R81" i="2"/>
  <c r="S81" i="2"/>
  <c r="Q82" i="2"/>
  <c r="R82" i="2" s="1"/>
  <c r="S82" i="2"/>
  <c r="Q83" i="2"/>
  <c r="R83" i="2" s="1"/>
  <c r="S83" i="2"/>
  <c r="Q84" i="2"/>
  <c r="R84" i="2" s="1"/>
  <c r="S84" i="2"/>
  <c r="Q85" i="2"/>
  <c r="R85" i="2"/>
  <c r="S85" i="2"/>
  <c r="Q86" i="2"/>
  <c r="R86" i="2" s="1"/>
  <c r="S86" i="2"/>
  <c r="Q87" i="2"/>
  <c r="R87" i="2" s="1"/>
  <c r="S87" i="2"/>
  <c r="Q88" i="2"/>
  <c r="R88" i="2" s="1"/>
  <c r="S88" i="2"/>
  <c r="Q89" i="2"/>
  <c r="R89" i="2" s="1"/>
  <c r="S89" i="2"/>
  <c r="Q90" i="2"/>
  <c r="R90" i="2" s="1"/>
  <c r="S90" i="2"/>
  <c r="Q91" i="2"/>
  <c r="R91" i="2"/>
  <c r="S91" i="2"/>
  <c r="Q92" i="2"/>
  <c r="R92" i="2" s="1"/>
  <c r="S92" i="2"/>
  <c r="Q93" i="2"/>
  <c r="R93" i="2" s="1"/>
  <c r="S93" i="2"/>
  <c r="Q94" i="2"/>
  <c r="R94" i="2" s="1"/>
  <c r="S94" i="2"/>
  <c r="Q95" i="2"/>
  <c r="R95" i="2"/>
  <c r="S95" i="2"/>
  <c r="Q96" i="2"/>
  <c r="R96" i="2" s="1"/>
  <c r="S96" i="2"/>
  <c r="Q97" i="2"/>
  <c r="R97" i="2"/>
  <c r="S97" i="2"/>
  <c r="Q98" i="2"/>
  <c r="R98" i="2" s="1"/>
  <c r="S98" i="2"/>
  <c r="Q99" i="2"/>
  <c r="R99" i="2" s="1"/>
  <c r="S99" i="2"/>
  <c r="Q100" i="2"/>
  <c r="R100" i="2" s="1"/>
  <c r="S100" i="2"/>
  <c r="Q101" i="2"/>
  <c r="R101" i="2" s="1"/>
  <c r="S101" i="2"/>
  <c r="Q102" i="2"/>
  <c r="R102" i="2" s="1"/>
  <c r="S102" i="2"/>
  <c r="Q103" i="2"/>
  <c r="R103" i="2"/>
  <c r="S103" i="2"/>
  <c r="Q104" i="2"/>
  <c r="R104" i="2" s="1"/>
  <c r="S104" i="2"/>
  <c r="Q105" i="2"/>
  <c r="R105" i="2" s="1"/>
  <c r="S105" i="2"/>
  <c r="Q106" i="2"/>
  <c r="R106" i="2" s="1"/>
  <c r="S106" i="2" s="1"/>
  <c r="L30" i="2"/>
  <c r="M30" i="2" s="1"/>
  <c r="N30" i="2"/>
  <c r="L31" i="2"/>
  <c r="M31" i="2" s="1"/>
  <c r="N31" i="2"/>
  <c r="L32" i="2"/>
  <c r="M32" i="2" s="1"/>
  <c r="N32" i="2"/>
  <c r="L33" i="2"/>
  <c r="M33" i="2"/>
  <c r="N33" i="2"/>
  <c r="L34" i="2"/>
  <c r="M34" i="2" s="1"/>
  <c r="L35" i="2"/>
  <c r="M35" i="2" s="1"/>
  <c r="N35" i="2"/>
  <c r="L36" i="2"/>
  <c r="M36" i="2" s="1"/>
  <c r="N36" i="2"/>
  <c r="L37" i="2"/>
  <c r="M37" i="2"/>
  <c r="N37" i="2"/>
  <c r="L38" i="2"/>
  <c r="M38" i="2" s="1"/>
  <c r="N38" i="2"/>
  <c r="L39" i="2"/>
  <c r="M39" i="2" s="1"/>
  <c r="N39" i="2"/>
  <c r="L40" i="2"/>
  <c r="M40" i="2" s="1"/>
  <c r="N40" i="2"/>
  <c r="L41" i="2"/>
  <c r="M41" i="2" s="1"/>
  <c r="N41" i="2"/>
  <c r="L42" i="2"/>
  <c r="M42" i="2" s="1"/>
  <c r="N42" i="2"/>
  <c r="L43" i="2"/>
  <c r="M43" i="2" s="1"/>
  <c r="N43" i="2"/>
  <c r="L44" i="2"/>
  <c r="M44" i="2" s="1"/>
  <c r="N44" i="2"/>
  <c r="L45" i="2"/>
  <c r="M45" i="2" s="1"/>
  <c r="N45" i="2" s="1"/>
  <c r="L46" i="2"/>
  <c r="M46" i="2" s="1"/>
  <c r="N46" i="2"/>
  <c r="L47" i="2"/>
  <c r="M47" i="2"/>
  <c r="N47" i="2"/>
  <c r="L48" i="2"/>
  <c r="M48" i="2" s="1"/>
  <c r="N48" i="2"/>
  <c r="L49" i="2"/>
  <c r="M49" i="2"/>
  <c r="N49" i="2"/>
  <c r="L50" i="2"/>
  <c r="M50" i="2" s="1"/>
  <c r="N50" i="2"/>
  <c r="L51" i="2"/>
  <c r="M51" i="2" s="1"/>
  <c r="N51" i="2"/>
  <c r="L52" i="2"/>
  <c r="M52" i="2" s="1"/>
  <c r="N52" i="2"/>
  <c r="L53" i="2"/>
  <c r="M53" i="2" s="1"/>
  <c r="N53" i="2"/>
  <c r="L54" i="2"/>
  <c r="M54" i="2" s="1"/>
  <c r="N54" i="2"/>
  <c r="L55" i="2"/>
  <c r="M55" i="2" s="1"/>
  <c r="N55" i="2"/>
  <c r="L56" i="2"/>
  <c r="M56" i="2" s="1"/>
  <c r="N56" i="2"/>
  <c r="L57" i="2"/>
  <c r="M57" i="2"/>
  <c r="N57" i="2"/>
  <c r="L58" i="2"/>
  <c r="M58" i="2" s="1"/>
  <c r="N58" i="2"/>
  <c r="L59" i="2"/>
  <c r="M59" i="2" s="1"/>
  <c r="N59" i="2"/>
  <c r="L60" i="2"/>
  <c r="M60" i="2" s="1"/>
  <c r="N60" i="2"/>
  <c r="L61" i="2"/>
  <c r="M61" i="2"/>
  <c r="N61" i="2"/>
  <c r="L62" i="2"/>
  <c r="M62" i="2" s="1"/>
  <c r="N62" i="2"/>
  <c r="L63" i="2"/>
  <c r="M63" i="2" s="1"/>
  <c r="N63" i="2"/>
  <c r="L64" i="2"/>
  <c r="M64" i="2" s="1"/>
  <c r="N64" i="2"/>
  <c r="L65" i="2"/>
  <c r="M65" i="2" s="1"/>
  <c r="N65" i="2"/>
  <c r="L66" i="2"/>
  <c r="M66" i="2" s="1"/>
  <c r="N66" i="2"/>
  <c r="L67" i="2"/>
  <c r="M67" i="2"/>
  <c r="N67" i="2"/>
  <c r="L68" i="2"/>
  <c r="M68" i="2" s="1"/>
  <c r="N68" i="2"/>
  <c r="L69" i="2"/>
  <c r="M69" i="2" s="1"/>
  <c r="N69" i="2"/>
  <c r="L70" i="2"/>
  <c r="M70" i="2" s="1"/>
  <c r="N70" i="2"/>
  <c r="L71" i="2"/>
  <c r="M71" i="2" s="1"/>
  <c r="N71" i="2"/>
  <c r="L72" i="2"/>
  <c r="M72" i="2" s="1"/>
  <c r="N72" i="2"/>
  <c r="L73" i="2"/>
  <c r="M73" i="2" s="1"/>
  <c r="N73" i="2"/>
  <c r="L74" i="2"/>
  <c r="M74" i="2" s="1"/>
  <c r="N74" i="2"/>
  <c r="L75" i="2"/>
  <c r="M75" i="2" s="1"/>
  <c r="N75" i="2"/>
  <c r="L76" i="2"/>
  <c r="M76" i="2" s="1"/>
  <c r="N76" i="2"/>
  <c r="L77" i="2"/>
  <c r="M77" i="2"/>
  <c r="N77" i="2"/>
  <c r="L78" i="2"/>
  <c r="M78" i="2" s="1"/>
  <c r="N78" i="2"/>
  <c r="L79" i="2"/>
  <c r="M79" i="2" s="1"/>
  <c r="N79" i="2"/>
  <c r="L80" i="2"/>
  <c r="M80" i="2" s="1"/>
  <c r="N80" i="2"/>
  <c r="L81" i="2"/>
  <c r="M81" i="2"/>
  <c r="N81" i="2"/>
  <c r="L82" i="2"/>
  <c r="M82" i="2" s="1"/>
  <c r="N82" i="2"/>
  <c r="L83" i="2"/>
  <c r="M83" i="2" s="1"/>
  <c r="N83" i="2"/>
  <c r="L84" i="2"/>
  <c r="M84" i="2" s="1"/>
  <c r="N84" i="2"/>
  <c r="L85" i="2"/>
  <c r="M85" i="2" s="1"/>
  <c r="N85" i="2"/>
  <c r="L86" i="2"/>
  <c r="M86" i="2" s="1"/>
  <c r="N86" i="2"/>
  <c r="L87" i="2"/>
  <c r="M87" i="2" s="1"/>
  <c r="N87" i="2"/>
  <c r="L88" i="2"/>
  <c r="M88" i="2" s="1"/>
  <c r="N88" i="2"/>
  <c r="L89" i="2"/>
  <c r="M89" i="2"/>
  <c r="N89" i="2"/>
  <c r="L90" i="2"/>
  <c r="M90" i="2" s="1"/>
  <c r="N90" i="2"/>
  <c r="L91" i="2"/>
  <c r="M91" i="2" s="1"/>
  <c r="N91" i="2"/>
  <c r="L92" i="2"/>
  <c r="M92" i="2" s="1"/>
  <c r="N92" i="2"/>
  <c r="L93" i="2"/>
  <c r="M93" i="2" s="1"/>
  <c r="N93" i="2"/>
  <c r="L94" i="2"/>
  <c r="M94" i="2" s="1"/>
  <c r="N94" i="2"/>
  <c r="L95" i="2"/>
  <c r="M95" i="2"/>
  <c r="N95" i="2"/>
  <c r="L96" i="2"/>
  <c r="M96" i="2" s="1"/>
  <c r="N96" i="2"/>
  <c r="L97" i="2"/>
  <c r="M97" i="2" s="1"/>
  <c r="N97" i="2"/>
  <c r="L98" i="2"/>
  <c r="M98" i="2" s="1"/>
  <c r="N98" i="2"/>
  <c r="L99" i="2"/>
  <c r="M99" i="2"/>
  <c r="N99" i="2"/>
  <c r="L100" i="2"/>
  <c r="M100" i="2" s="1"/>
  <c r="N100" i="2"/>
  <c r="L101" i="2"/>
  <c r="M101" i="2" s="1"/>
  <c r="N101" i="2"/>
  <c r="L102" i="2"/>
  <c r="M102" i="2" s="1"/>
  <c r="N102" i="2"/>
  <c r="L103" i="2"/>
  <c r="M103" i="2" s="1"/>
  <c r="N103" i="2"/>
  <c r="L104" i="2"/>
  <c r="M104" i="2" s="1"/>
  <c r="N104" i="2"/>
  <c r="L105" i="2"/>
  <c r="M105" i="2" s="1"/>
  <c r="N105" i="2"/>
  <c r="L106" i="2"/>
  <c r="M106" i="2" s="1"/>
  <c r="N106" i="2"/>
  <c r="G30" i="2"/>
  <c r="H30" i="2" s="1"/>
  <c r="G31" i="2"/>
  <c r="H31" i="2" s="1"/>
  <c r="I31" i="2"/>
  <c r="G32" i="2"/>
  <c r="H32" i="2" s="1"/>
  <c r="I32" i="2"/>
  <c r="G33" i="2"/>
  <c r="H33" i="2" s="1"/>
  <c r="I33" i="2"/>
  <c r="G34" i="2"/>
  <c r="H34" i="2" s="1"/>
  <c r="I34" i="2"/>
  <c r="G35" i="2"/>
  <c r="H35" i="2" s="1"/>
  <c r="I35" i="2"/>
  <c r="G36" i="2"/>
  <c r="H36" i="2" s="1"/>
  <c r="I36" i="2"/>
  <c r="G37" i="2"/>
  <c r="H37" i="2" s="1"/>
  <c r="I37" i="2"/>
  <c r="G38" i="2"/>
  <c r="H38" i="2"/>
  <c r="I38" i="2"/>
  <c r="G39" i="2"/>
  <c r="H39" i="2" s="1"/>
  <c r="Z39" i="2" s="1"/>
  <c r="AA39" i="2" s="1"/>
  <c r="I39" i="2"/>
  <c r="G40" i="2"/>
  <c r="H40" i="2" s="1"/>
  <c r="I40" i="2"/>
  <c r="G41" i="2"/>
  <c r="H41" i="2" s="1"/>
  <c r="I41" i="2"/>
  <c r="G42" i="2"/>
  <c r="H42" i="2"/>
  <c r="I42" i="2"/>
  <c r="G43" i="2"/>
  <c r="H43" i="2"/>
  <c r="I43" i="2"/>
  <c r="G44" i="2"/>
  <c r="H44" i="2" s="1"/>
  <c r="I44" i="2"/>
  <c r="G45" i="2"/>
  <c r="H45" i="2" s="1"/>
  <c r="I45" i="2" s="1"/>
  <c r="G46" i="2"/>
  <c r="H46" i="2" s="1"/>
  <c r="I46" i="2"/>
  <c r="G47" i="2"/>
  <c r="H47" i="2"/>
  <c r="I47" i="2"/>
  <c r="G48" i="2"/>
  <c r="H48" i="2" s="1"/>
  <c r="I48" i="2"/>
  <c r="G49" i="2"/>
  <c r="H49" i="2" s="1"/>
  <c r="I49" i="2"/>
  <c r="G50" i="2"/>
  <c r="H50" i="2" s="1"/>
  <c r="I50" i="2"/>
  <c r="G51" i="2"/>
  <c r="H51" i="2"/>
  <c r="I51" i="2"/>
  <c r="G52" i="2"/>
  <c r="H52" i="2" s="1"/>
  <c r="I52" i="2"/>
  <c r="G53" i="2"/>
  <c r="H53" i="2" s="1"/>
  <c r="I53" i="2"/>
  <c r="G54" i="2"/>
  <c r="H54" i="2"/>
  <c r="I54" i="2"/>
  <c r="G55" i="2"/>
  <c r="H55" i="2"/>
  <c r="I55" i="2"/>
  <c r="G56" i="2"/>
  <c r="H56" i="2" s="1"/>
  <c r="I56" i="2"/>
  <c r="G57" i="2"/>
  <c r="H57" i="2" s="1"/>
  <c r="I57" i="2"/>
  <c r="G58" i="2"/>
  <c r="H58" i="2" s="1"/>
  <c r="I58" i="2"/>
  <c r="G59" i="2"/>
  <c r="H59" i="2"/>
  <c r="I59" i="2"/>
  <c r="G60" i="2"/>
  <c r="H60" i="2" s="1"/>
  <c r="I60" i="2"/>
  <c r="G61" i="2"/>
  <c r="H61" i="2" s="1"/>
  <c r="I61" i="2"/>
  <c r="G62" i="2"/>
  <c r="H62" i="2" s="1"/>
  <c r="I62" i="2"/>
  <c r="G63" i="2"/>
  <c r="H63" i="2" s="1"/>
  <c r="I63" i="2"/>
  <c r="G64" i="2"/>
  <c r="H64" i="2" s="1"/>
  <c r="I64" i="2"/>
  <c r="G65" i="2"/>
  <c r="H65" i="2" s="1"/>
  <c r="I65" i="2"/>
  <c r="G66" i="2"/>
  <c r="H66" i="2" s="1"/>
  <c r="I66" i="2"/>
  <c r="G67" i="2"/>
  <c r="H67" i="2"/>
  <c r="I67" i="2"/>
  <c r="G68" i="2"/>
  <c r="H68" i="2" s="1"/>
  <c r="I68" i="2"/>
  <c r="G69" i="2"/>
  <c r="H69" i="2" s="1"/>
  <c r="I69" i="2"/>
  <c r="G70" i="2"/>
  <c r="H70" i="2" s="1"/>
  <c r="I70" i="2"/>
  <c r="G71" i="2"/>
  <c r="H71" i="2"/>
  <c r="I71" i="2"/>
  <c r="G72" i="2"/>
  <c r="H72" i="2" s="1"/>
  <c r="I72" i="2"/>
  <c r="G73" i="2"/>
  <c r="H73" i="2" s="1"/>
  <c r="I73" i="2"/>
  <c r="G74" i="2"/>
  <c r="H74" i="2"/>
  <c r="I74" i="2"/>
  <c r="G75" i="2"/>
  <c r="H75" i="2"/>
  <c r="I75" i="2"/>
  <c r="G76" i="2"/>
  <c r="H76" i="2" s="1"/>
  <c r="I76" i="2"/>
  <c r="G77" i="2"/>
  <c r="H77" i="2" s="1"/>
  <c r="I77" i="2"/>
  <c r="G78" i="2"/>
  <c r="H78" i="2" s="1"/>
  <c r="I78" i="2"/>
  <c r="G79" i="2"/>
  <c r="H79" i="2" s="1"/>
  <c r="I79" i="2"/>
  <c r="G80" i="2"/>
  <c r="H80" i="2" s="1"/>
  <c r="I80" i="2"/>
  <c r="G81" i="2"/>
  <c r="H81" i="2" s="1"/>
  <c r="I81" i="2"/>
  <c r="G82" i="2"/>
  <c r="H82" i="2" s="1"/>
  <c r="I82" i="2"/>
  <c r="G83" i="2"/>
  <c r="H83" i="2"/>
  <c r="I83" i="2"/>
  <c r="G84" i="2"/>
  <c r="H84" i="2" s="1"/>
  <c r="I84" i="2"/>
  <c r="G85" i="2"/>
  <c r="H85" i="2" s="1"/>
  <c r="I85" i="2"/>
  <c r="G86" i="2"/>
  <c r="H86" i="2" s="1"/>
  <c r="I86" i="2"/>
  <c r="G87" i="2"/>
  <c r="H87" i="2"/>
  <c r="I87" i="2"/>
  <c r="G88" i="2"/>
  <c r="H88" i="2" s="1"/>
  <c r="I88" i="2"/>
  <c r="G89" i="2"/>
  <c r="H89" i="2" s="1"/>
  <c r="I89" i="2"/>
  <c r="G90" i="2"/>
  <c r="H90" i="2" s="1"/>
  <c r="I90" i="2"/>
  <c r="G91" i="2"/>
  <c r="H91" i="2"/>
  <c r="I91" i="2"/>
  <c r="G92" i="2"/>
  <c r="H92" i="2" s="1"/>
  <c r="I92" i="2"/>
  <c r="G93" i="2"/>
  <c r="H93" i="2" s="1"/>
  <c r="I93" i="2"/>
  <c r="G94" i="2"/>
  <c r="H94" i="2" s="1"/>
  <c r="I94" i="2"/>
  <c r="G95" i="2"/>
  <c r="H95" i="2" s="1"/>
  <c r="I95" i="2"/>
  <c r="G96" i="2"/>
  <c r="H96" i="2" s="1"/>
  <c r="I96" i="2"/>
  <c r="G97" i="2"/>
  <c r="H97" i="2" s="1"/>
  <c r="I97" i="2"/>
  <c r="G98" i="2"/>
  <c r="H98" i="2" s="1"/>
  <c r="I98" i="2"/>
  <c r="G99" i="2"/>
  <c r="H99" i="2"/>
  <c r="I99" i="2"/>
  <c r="G100" i="2"/>
  <c r="H100" i="2" s="1"/>
  <c r="I100" i="2"/>
  <c r="G101" i="2"/>
  <c r="H101" i="2" s="1"/>
  <c r="I101" i="2"/>
  <c r="G102" i="2"/>
  <c r="H102" i="2" s="1"/>
  <c r="I102" i="2"/>
  <c r="G103" i="2"/>
  <c r="H103" i="2"/>
  <c r="I103" i="2"/>
  <c r="G104" i="2"/>
  <c r="H104" i="2" s="1"/>
  <c r="I104" i="2"/>
  <c r="G105" i="2"/>
  <c r="H105" i="2" s="1"/>
  <c r="I105" i="2"/>
  <c r="G106" i="2"/>
  <c r="H106" i="2" s="1"/>
  <c r="I106" i="2"/>
  <c r="X8" i="2"/>
  <c r="X9" i="2"/>
  <c r="X10" i="2"/>
  <c r="X11" i="2"/>
  <c r="X13" i="2"/>
  <c r="X14" i="2"/>
  <c r="X15" i="2"/>
  <c r="X18" i="2"/>
  <c r="X19" i="2"/>
  <c r="X20" i="2"/>
  <c r="X21" i="2"/>
  <c r="X22" i="2"/>
  <c r="X23" i="2"/>
  <c r="X24" i="2"/>
  <c r="X25" i="2"/>
  <c r="X26" i="2"/>
  <c r="X27" i="2"/>
  <c r="X28" i="2"/>
  <c r="X29" i="2"/>
  <c r="S8" i="2"/>
  <c r="S9" i="2"/>
  <c r="S10" i="2"/>
  <c r="S11" i="2"/>
  <c r="S13" i="2"/>
  <c r="S14" i="2"/>
  <c r="S15" i="2"/>
  <c r="S17" i="2"/>
  <c r="S18" i="2"/>
  <c r="S19" i="2"/>
  <c r="S20" i="2"/>
  <c r="S21" i="2"/>
  <c r="S22" i="2"/>
  <c r="S23" i="2"/>
  <c r="S24" i="2"/>
  <c r="S25" i="2"/>
  <c r="S26" i="2"/>
  <c r="S27" i="2"/>
  <c r="S28" i="2"/>
  <c r="N8" i="2"/>
  <c r="N10" i="2"/>
  <c r="N11" i="2"/>
  <c r="N13" i="2"/>
  <c r="N14" i="2"/>
  <c r="N15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I26" i="2"/>
  <c r="I27" i="2"/>
  <c r="I28" i="2"/>
  <c r="I13" i="2"/>
  <c r="I14" i="2"/>
  <c r="I15" i="2"/>
  <c r="I17" i="2"/>
  <c r="I18" i="2"/>
  <c r="I19" i="2"/>
  <c r="I20" i="2"/>
  <c r="I21" i="2"/>
  <c r="I22" i="2"/>
  <c r="I23" i="2"/>
  <c r="I24" i="2"/>
  <c r="I25" i="2"/>
  <c r="Z97" i="2" l="1"/>
  <c r="AA97" i="2" s="1"/>
  <c r="Z49" i="2"/>
  <c r="AA49" i="2" s="1"/>
  <c r="Z70" i="2"/>
  <c r="AA70" i="2" s="1"/>
  <c r="Z58" i="2"/>
  <c r="AA58" i="2" s="1"/>
  <c r="Z102" i="2"/>
  <c r="AA102" i="2" s="1"/>
  <c r="Z65" i="2"/>
  <c r="AA65" i="2" s="1"/>
  <c r="Z43" i="2"/>
  <c r="AA43" i="2" s="1"/>
  <c r="Z82" i="2"/>
  <c r="AA82" i="2" s="1"/>
  <c r="Z48" i="2"/>
  <c r="AA48" i="2" s="1"/>
  <c r="Z104" i="2"/>
  <c r="AA104" i="2" s="1"/>
  <c r="Z81" i="2"/>
  <c r="AA81" i="2" s="1"/>
  <c r="Z67" i="2"/>
  <c r="AA67" i="2" s="1"/>
  <c r="Z90" i="2"/>
  <c r="AA90" i="2" s="1"/>
  <c r="Z50" i="2"/>
  <c r="AA50" i="2" s="1"/>
  <c r="Z106" i="2"/>
  <c r="AA106" i="2" s="1"/>
  <c r="Z83" i="2"/>
  <c r="AA83" i="2" s="1"/>
  <c r="Z69" i="2"/>
  <c r="AA69" i="2" s="1"/>
  <c r="Z56" i="2"/>
  <c r="AA56" i="2" s="1"/>
  <c r="Z42" i="2"/>
  <c r="AA42" i="2" s="1"/>
  <c r="Z61" i="2"/>
  <c r="AA61" i="2" s="1"/>
  <c r="Z63" i="2"/>
  <c r="AA63" i="2" s="1"/>
  <c r="Z47" i="2"/>
  <c r="AA47" i="2" s="1"/>
  <c r="Z36" i="2"/>
  <c r="AA36" i="2" s="1"/>
  <c r="Z99" i="2"/>
  <c r="AA99" i="2" s="1"/>
  <c r="Z86" i="2"/>
  <c r="AA86" i="2" s="1"/>
  <c r="Z79" i="2"/>
  <c r="AA79" i="2" s="1"/>
  <c r="Z72" i="2"/>
  <c r="AA72" i="2" s="1"/>
  <c r="Z59" i="2"/>
  <c r="AA59" i="2" s="1"/>
  <c r="Z46" i="2"/>
  <c r="AA46" i="2" s="1"/>
  <c r="Z32" i="2"/>
  <c r="AA32" i="2" s="1"/>
  <c r="Z33" i="2"/>
  <c r="AA33" i="2" s="1"/>
  <c r="Z53" i="2"/>
  <c r="AA53" i="2" s="1"/>
  <c r="Z38" i="2"/>
  <c r="AA38" i="2" s="1"/>
  <c r="Z89" i="2"/>
  <c r="AA89" i="2" s="1"/>
  <c r="Z68" i="2"/>
  <c r="AA68" i="2" s="1"/>
  <c r="Z52" i="2"/>
  <c r="AA52" i="2" s="1"/>
  <c r="Z54" i="2"/>
  <c r="AA54" i="2" s="1"/>
  <c r="Z103" i="2"/>
  <c r="AA103" i="2" s="1"/>
  <c r="Z87" i="2"/>
  <c r="AA87" i="2" s="1"/>
  <c r="Z76" i="2"/>
  <c r="AA76" i="2" s="1"/>
  <c r="Z95" i="2"/>
  <c r="AA95" i="2" s="1"/>
  <c r="Z92" i="2"/>
  <c r="AA92" i="2" s="1"/>
  <c r="Z93" i="2"/>
  <c r="AA93" i="2" s="1"/>
  <c r="Z74" i="2"/>
  <c r="AA74" i="2" s="1"/>
  <c r="Z44" i="2"/>
  <c r="AA44" i="2" s="1"/>
  <c r="Z66" i="2"/>
  <c r="AA66" i="2" s="1"/>
  <c r="Z62" i="2"/>
  <c r="AA62" i="2" s="1"/>
  <c r="Z55" i="2"/>
  <c r="AA55" i="2" s="1"/>
  <c r="Z105" i="2"/>
  <c r="AA105" i="2" s="1"/>
  <c r="Z98" i="2"/>
  <c r="AA98" i="2" s="1"/>
  <c r="Z78" i="2"/>
  <c r="AA78" i="2" s="1"/>
  <c r="Z71" i="2"/>
  <c r="AA71" i="2" s="1"/>
  <c r="Z45" i="2"/>
  <c r="AA45" i="2" s="1"/>
  <c r="Z41" i="2"/>
  <c r="AA41" i="2" s="1"/>
  <c r="Z35" i="2"/>
  <c r="AA35" i="2" s="1"/>
  <c r="Z75" i="2"/>
  <c r="AA75" i="2" s="1"/>
  <c r="Z101" i="2"/>
  <c r="AA101" i="2" s="1"/>
  <c r="Z31" i="2"/>
  <c r="AA31" i="2" s="1"/>
  <c r="Z91" i="2"/>
  <c r="AA91" i="2" s="1"/>
  <c r="Z77" i="2"/>
  <c r="AA77" i="2" s="1"/>
  <c r="Z51" i="2"/>
  <c r="AA51" i="2" s="1"/>
  <c r="Z73" i="2"/>
  <c r="AA73" i="2" s="1"/>
  <c r="Z57" i="2"/>
  <c r="AA57" i="2" s="1"/>
  <c r="Z34" i="2"/>
  <c r="AA34" i="2" s="1"/>
  <c r="Z30" i="2"/>
  <c r="AA30" i="2" s="1"/>
  <c r="I30" i="2"/>
  <c r="N34" i="2"/>
  <c r="G12" i="2"/>
  <c r="H12" i="2" s="1"/>
  <c r="I12" i="2" s="1"/>
  <c r="G13" i="2"/>
  <c r="H13" i="2" s="1"/>
  <c r="G14" i="2"/>
  <c r="H14" i="2" s="1"/>
  <c r="G15" i="2"/>
  <c r="H15" i="2" s="1"/>
  <c r="G16" i="2"/>
  <c r="H16" i="2" s="1"/>
  <c r="I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G29" i="2"/>
  <c r="H29" i="2" s="1"/>
  <c r="I29" i="2" s="1"/>
  <c r="G7" i="2"/>
  <c r="F16" i="1" s="1"/>
  <c r="V8" i="2"/>
  <c r="W8" i="2" s="1"/>
  <c r="V9" i="2"/>
  <c r="W9" i="2" s="1"/>
  <c r="V10" i="2"/>
  <c r="W10" i="2" s="1"/>
  <c r="V11" i="2"/>
  <c r="W11" i="2" s="1"/>
  <c r="V12" i="2"/>
  <c r="W12" i="2" s="1"/>
  <c r="X12" i="2" s="1"/>
  <c r="V13" i="2"/>
  <c r="W13" i="2" s="1"/>
  <c r="V14" i="2"/>
  <c r="W14" i="2" s="1"/>
  <c r="V15" i="2"/>
  <c r="W15" i="2" s="1"/>
  <c r="V16" i="2"/>
  <c r="W16" i="2" s="1"/>
  <c r="X16" i="2" s="1"/>
  <c r="V17" i="2"/>
  <c r="W17" i="2" s="1"/>
  <c r="X17" i="2" s="1"/>
  <c r="V18" i="2"/>
  <c r="W18" i="2" s="1"/>
  <c r="V19" i="2"/>
  <c r="W19" i="2" s="1"/>
  <c r="V20" i="2"/>
  <c r="W20" i="2" s="1"/>
  <c r="V21" i="2"/>
  <c r="W21" i="2" s="1"/>
  <c r="V22" i="2"/>
  <c r="W22" i="2" s="1"/>
  <c r="V23" i="2"/>
  <c r="W23" i="2" s="1"/>
  <c r="V24" i="2"/>
  <c r="W24" i="2" s="1"/>
  <c r="V25" i="2"/>
  <c r="W25" i="2" s="1"/>
  <c r="V26" i="2"/>
  <c r="W26" i="2" s="1"/>
  <c r="V27" i="2"/>
  <c r="W27" i="2" s="1"/>
  <c r="V28" i="2"/>
  <c r="W28" i="2" s="1"/>
  <c r="V29" i="2"/>
  <c r="W29" i="2" s="1"/>
  <c r="V7" i="2"/>
  <c r="F43" i="1" s="1"/>
  <c r="Q8" i="2"/>
  <c r="R8" i="2" s="1"/>
  <c r="Q9" i="2"/>
  <c r="R9" i="2" s="1"/>
  <c r="Q10" i="2"/>
  <c r="R10" i="2" s="1"/>
  <c r="Q11" i="2"/>
  <c r="R11" i="2" s="1"/>
  <c r="Q12" i="2"/>
  <c r="R12" i="2" s="1"/>
  <c r="S12" i="2" s="1"/>
  <c r="Q13" i="2"/>
  <c r="R13" i="2" s="1"/>
  <c r="Q14" i="2"/>
  <c r="R14" i="2" s="1"/>
  <c r="Q15" i="2"/>
  <c r="R15" i="2" s="1"/>
  <c r="Q16" i="2"/>
  <c r="R16" i="2" s="1"/>
  <c r="S16" i="2" s="1"/>
  <c r="Q17" i="2"/>
  <c r="R17" i="2" s="1"/>
  <c r="Q18" i="2"/>
  <c r="R18" i="2" s="1"/>
  <c r="Q19" i="2"/>
  <c r="R19" i="2" s="1"/>
  <c r="Q20" i="2"/>
  <c r="R20" i="2" s="1"/>
  <c r="Q21" i="2"/>
  <c r="R21" i="2" s="1"/>
  <c r="Q22" i="2"/>
  <c r="R22" i="2" s="1"/>
  <c r="Q23" i="2"/>
  <c r="R23" i="2" s="1"/>
  <c r="Q24" i="2"/>
  <c r="R24" i="2" s="1"/>
  <c r="Q25" i="2"/>
  <c r="R25" i="2" s="1"/>
  <c r="Q26" i="2"/>
  <c r="R26" i="2" s="1"/>
  <c r="Q27" i="2"/>
  <c r="R27" i="2" s="1"/>
  <c r="Q28" i="2"/>
  <c r="R28" i="2" s="1"/>
  <c r="Q7" i="2"/>
  <c r="F34" i="1" s="1"/>
  <c r="L8" i="2"/>
  <c r="M8" i="2" s="1"/>
  <c r="L9" i="2"/>
  <c r="M9" i="2" s="1"/>
  <c r="N9" i="2" s="1"/>
  <c r="L10" i="2"/>
  <c r="M10" i="2" s="1"/>
  <c r="L11" i="2"/>
  <c r="M11" i="2" s="1"/>
  <c r="L12" i="2"/>
  <c r="M12" i="2" s="1"/>
  <c r="N12" i="2" s="1"/>
  <c r="L13" i="2"/>
  <c r="M13" i="2" s="1"/>
  <c r="L14" i="2"/>
  <c r="M14" i="2" s="1"/>
  <c r="L15" i="2"/>
  <c r="M15" i="2" s="1"/>
  <c r="L16" i="2"/>
  <c r="M16" i="2" s="1"/>
  <c r="N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7" i="2"/>
  <c r="F25" i="1" s="1"/>
  <c r="H28" i="2"/>
  <c r="Z29" i="2" l="1"/>
  <c r="Z16" i="2"/>
  <c r="AA16" i="2" s="1"/>
  <c r="Z25" i="2"/>
  <c r="AA25" i="2" s="1"/>
  <c r="Z13" i="2"/>
  <c r="AA13" i="2" s="1"/>
  <c r="Z22" i="2"/>
  <c r="AA22" i="2" s="1"/>
  <c r="Z10" i="2"/>
  <c r="AA10" i="2" s="1"/>
  <c r="Z11" i="2"/>
  <c r="AA11" i="2" s="1"/>
  <c r="M7" i="2"/>
  <c r="Z28" i="2"/>
  <c r="AA28" i="2" s="1"/>
  <c r="Z18" i="2"/>
  <c r="AA18" i="2" s="1"/>
  <c r="R7" i="2"/>
  <c r="D37" i="1" s="1"/>
  <c r="Z17" i="2"/>
  <c r="AA17" i="2" s="1"/>
  <c r="W7" i="2"/>
  <c r="D46" i="1" s="1"/>
  <c r="Z27" i="2"/>
  <c r="AA27" i="2" s="1"/>
  <c r="Z15" i="2"/>
  <c r="AA15" i="2" s="1"/>
  <c r="Z14" i="2"/>
  <c r="AA14" i="2" s="1"/>
  <c r="H7" i="2"/>
  <c r="Z24" i="2"/>
  <c r="AA24" i="2" s="1"/>
  <c r="Z12" i="2"/>
  <c r="AA12" i="2" s="1"/>
  <c r="Z21" i="2"/>
  <c r="AA21" i="2" s="1"/>
  <c r="Z9" i="2"/>
  <c r="AA9" i="2" s="1"/>
  <c r="Z20" i="2"/>
  <c r="AA20" i="2" s="1"/>
  <c r="Z8" i="2"/>
  <c r="AA8" i="2" s="1"/>
  <c r="Z23" i="2"/>
  <c r="AA23" i="2" s="1"/>
  <c r="Z19" i="2"/>
  <c r="AA19" i="2" s="1"/>
  <c r="Z26" i="2"/>
  <c r="AA26" i="2" s="1"/>
  <c r="N7" i="2" l="1"/>
  <c r="F28" i="1" s="1"/>
  <c r="D28" i="1"/>
  <c r="I7" i="2"/>
  <c r="F19" i="1" s="1"/>
  <c r="D19" i="1"/>
  <c r="S7" i="2"/>
  <c r="F37" i="1" s="1"/>
  <c r="X7" i="2"/>
  <c r="F46" i="1" s="1"/>
  <c r="Z7" i="2"/>
  <c r="AA7" i="2" l="1"/>
  <c r="F54" i="1" s="1"/>
  <c r="D54" i="1"/>
  <c r="AA29" i="2"/>
</calcChain>
</file>

<file path=xl/sharedStrings.xml><?xml version="1.0" encoding="utf-8"?>
<sst xmlns="http://schemas.openxmlformats.org/spreadsheetml/2006/main" count="106" uniqueCount="37">
  <si>
    <t>Score</t>
  </si>
  <si>
    <t>Hasil</t>
  </si>
  <si>
    <t>:</t>
  </si>
  <si>
    <t>Klasifikasi</t>
  </si>
  <si>
    <t>Hasil Score</t>
  </si>
  <si>
    <t>CRITICAL FORMULA</t>
  </si>
  <si>
    <t>-</t>
  </si>
  <si>
    <t>&gt;</t>
  </si>
  <si>
    <t>NO</t>
  </si>
  <si>
    <t>USIA</t>
  </si>
  <si>
    <t>Hendra</t>
  </si>
  <si>
    <t>Darmawan</t>
  </si>
  <si>
    <t>Susi</t>
  </si>
  <si>
    <t>Laki - laki</t>
  </si>
  <si>
    <t>Perempuan</t>
  </si>
  <si>
    <t>Skill Of Norm On Shooting</t>
  </si>
  <si>
    <t>Skill Of Norm Passing</t>
  </si>
  <si>
    <t>Skill Of Norm On Rebound</t>
  </si>
  <si>
    <t>Skill Of Norm On Pivot</t>
  </si>
  <si>
    <t>SKILL OF NORM ON KORFBALL SPORT</t>
  </si>
  <si>
    <t>Name</t>
  </si>
  <si>
    <t>Age</t>
  </si>
  <si>
    <t>Gender</t>
  </si>
  <si>
    <t>A. PERSONAL DATA</t>
  </si>
  <si>
    <t>ASSESSMENT RESULT FORM</t>
  </si>
  <si>
    <t>B. TEST RESULTS AND MEASUREMENTS</t>
  </si>
  <si>
    <t>Results</t>
  </si>
  <si>
    <t>Results Score</t>
  </si>
  <si>
    <t>Descriptions</t>
  </si>
  <si>
    <t>INPUT DATA FOR KORFBAL SKILL NORMS</t>
  </si>
  <si>
    <t>GENDER</t>
  </si>
  <si>
    <t>N A M E</t>
  </si>
  <si>
    <t>Enough</t>
  </si>
  <si>
    <t>Not Enough</t>
  </si>
  <si>
    <t>Good</t>
  </si>
  <si>
    <t>Very Good</t>
  </si>
  <si>
    <t>Mansur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</si>
</sst>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0" tint="-0.14999847407452621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b/>
      <sz val="11"/>
      <color rgb="FF5DDFE9"/>
      <name val="Tahoma"/>
      <family val="2"/>
    </font>
    <font>
      <sz val="11"/>
      <color rgb="FF5DDFE9"/>
      <name val="Tahoma"/>
      <family val="2"/>
    </font>
    <font>
      <sz val="11"/>
      <color rgb="FFFF0000"/>
      <name val="Tahoma"/>
      <family val="2"/>
    </font>
    <font>
      <b/>
      <sz val="11"/>
      <color rgb="FFFF0000"/>
      <name val="Tahoma"/>
      <family val="2"/>
    </font>
    <font>
      <b/>
      <sz val="20"/>
      <color theme="0"/>
      <name val="Tahoma"/>
      <family val="2"/>
    </font>
    <font>
      <b/>
      <sz val="12"/>
      <color rgb="FFC00000"/>
      <name val="Tahoma"/>
      <family val="2"/>
    </font>
    <font>
      <sz val="11"/>
      <color rgb="FFC00000"/>
      <name val="Tahoma"/>
      <family val="2"/>
    </font>
    <font>
      <b/>
      <sz val="11"/>
      <color rgb="FFC00000"/>
      <name val="Tahoma"/>
      <family val="2"/>
    </font>
    <font>
      <sz val="12"/>
      <color rgb="FFC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DFE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Protection="1">
      <protection hidden="1"/>
    </xf>
    <xf numFmtId="0" fontId="5" fillId="3" borderId="5" xfId="0" applyFont="1" applyFill="1" applyBorder="1" applyProtection="1">
      <protection hidden="1"/>
    </xf>
    <xf numFmtId="0" fontId="5" fillId="3" borderId="0" xfId="0" applyFont="1" applyFill="1" applyProtection="1"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5" fillId="7" borderId="6" xfId="0" applyFont="1" applyFill="1" applyBorder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1" fillId="3" borderId="6" xfId="0" applyFont="1" applyFill="1" applyBorder="1" applyProtection="1"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" fillId="3" borderId="7" xfId="0" applyFont="1" applyFill="1" applyBorder="1" applyProtection="1">
      <protection hidden="1"/>
    </xf>
    <xf numFmtId="0" fontId="1" fillId="3" borderId="8" xfId="0" applyFont="1" applyFill="1" applyBorder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9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1" fillId="3" borderId="3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Protection="1">
      <protection hidden="1"/>
    </xf>
    <xf numFmtId="0" fontId="13" fillId="6" borderId="2" xfId="0" applyFont="1" applyFill="1" applyBorder="1" applyAlignment="1" applyProtection="1">
      <alignment horizontal="center" vertical="center"/>
      <protection hidden="1"/>
    </xf>
    <xf numFmtId="0" fontId="13" fillId="6" borderId="3" xfId="0" applyFont="1" applyFill="1" applyBorder="1" applyAlignment="1" applyProtection="1">
      <alignment horizontal="center" vertical="center"/>
      <protection hidden="1"/>
    </xf>
    <xf numFmtId="0" fontId="13" fillId="6" borderId="4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14" fillId="6" borderId="5" xfId="0" applyFont="1" applyFill="1" applyBorder="1" applyAlignment="1" applyProtection="1">
      <alignment vertic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5" fillId="6" borderId="6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1" fillId="4" borderId="6" xfId="0" applyFont="1" applyFill="1" applyBorder="1" applyAlignment="1" applyProtection="1">
      <alignment horizontal="center" vertical="center"/>
      <protection hidden="1"/>
    </xf>
    <xf numFmtId="0" fontId="14" fillId="6" borderId="6" xfId="0" applyFont="1" applyFill="1" applyBorder="1" applyAlignment="1" applyProtection="1">
      <alignment horizontal="center" vertical="center"/>
      <protection hidden="1"/>
    </xf>
    <xf numFmtId="1" fontId="1" fillId="4" borderId="0" xfId="0" applyNumberFormat="1" applyFont="1" applyFill="1" applyAlignment="1" applyProtection="1">
      <alignment horizontal="right" vertical="center"/>
      <protection hidden="1"/>
    </xf>
    <xf numFmtId="1" fontId="1" fillId="4" borderId="0" xfId="0" applyNumberFormat="1" applyFont="1" applyFill="1" applyAlignment="1" applyProtection="1">
      <alignment horizontal="center" vertical="center"/>
      <protection hidden="1"/>
    </xf>
    <xf numFmtId="1" fontId="1" fillId="4" borderId="0" xfId="0" applyNumberFormat="1" applyFont="1" applyFill="1" applyAlignment="1" applyProtection="1">
      <alignment horizontal="left" vertical="center"/>
      <protection hidden="1"/>
    </xf>
    <xf numFmtId="0" fontId="14" fillId="6" borderId="5" xfId="0" applyFont="1" applyFill="1" applyBorder="1" applyProtection="1">
      <protection hidden="1"/>
    </xf>
    <xf numFmtId="0" fontId="14" fillId="6" borderId="0" xfId="0" applyFont="1" applyFill="1" applyAlignment="1" applyProtection="1">
      <alignment horizontal="center"/>
      <protection hidden="1"/>
    </xf>
    <xf numFmtId="16" fontId="14" fillId="6" borderId="6" xfId="0" applyNumberFormat="1" applyFont="1" applyFill="1" applyBorder="1" applyAlignment="1" applyProtection="1">
      <alignment horizontal="center"/>
      <protection hidden="1"/>
    </xf>
    <xf numFmtId="1" fontId="1" fillId="4" borderId="0" xfId="0" applyNumberFormat="1" applyFont="1" applyFill="1" applyAlignment="1" applyProtection="1">
      <alignment horizontal="right"/>
      <protection hidden="1"/>
    </xf>
    <xf numFmtId="1" fontId="1" fillId="4" borderId="0" xfId="0" applyNumberFormat="1" applyFont="1" applyFill="1" applyAlignment="1" applyProtection="1">
      <alignment horizontal="left"/>
      <protection hidden="1"/>
    </xf>
    <xf numFmtId="0" fontId="1" fillId="4" borderId="6" xfId="0" applyFont="1" applyFill="1" applyBorder="1" applyAlignment="1" applyProtection="1">
      <alignment horizontal="center"/>
      <protection hidden="1"/>
    </xf>
    <xf numFmtId="0" fontId="14" fillId="6" borderId="7" xfId="0" applyFont="1" applyFill="1" applyBorder="1" applyProtection="1">
      <protection hidden="1"/>
    </xf>
    <xf numFmtId="0" fontId="14" fillId="6" borderId="8" xfId="0" applyFont="1" applyFill="1" applyBorder="1" applyAlignment="1" applyProtection="1">
      <alignment horizontal="center"/>
      <protection hidden="1"/>
    </xf>
    <xf numFmtId="0" fontId="14" fillId="6" borderId="9" xfId="0" applyFont="1" applyFill="1" applyBorder="1" applyProtection="1">
      <protection hidden="1"/>
    </xf>
    <xf numFmtId="0" fontId="1" fillId="4" borderId="8" xfId="0" applyFont="1" applyFill="1" applyBorder="1" applyProtection="1">
      <protection hidden="1"/>
    </xf>
    <xf numFmtId="0" fontId="1" fillId="4" borderId="9" xfId="0" applyFont="1" applyFill="1" applyBorder="1" applyProtection="1">
      <protection hidden="1"/>
    </xf>
    <xf numFmtId="0" fontId="1" fillId="3" borderId="10" xfId="0" applyFont="1" applyFill="1" applyBorder="1" applyProtection="1">
      <protection hidden="1"/>
    </xf>
    <xf numFmtId="0" fontId="1" fillId="3" borderId="10" xfId="0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Protection="1">
      <protection hidden="1"/>
    </xf>
    <xf numFmtId="0" fontId="13" fillId="6" borderId="5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8" fillId="4" borderId="5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/>
      <protection hidden="1"/>
    </xf>
    <xf numFmtId="1" fontId="1" fillId="4" borderId="5" xfId="0" applyNumberFormat="1" applyFont="1" applyFill="1" applyBorder="1" applyAlignment="1" applyProtection="1">
      <alignment horizontal="right" vertical="center"/>
      <protection hidden="1"/>
    </xf>
    <xf numFmtId="16" fontId="14" fillId="6" borderId="0" xfId="0" applyNumberFormat="1" applyFont="1" applyFill="1" applyAlignment="1" applyProtection="1">
      <alignment horizontal="center"/>
      <protection hidden="1"/>
    </xf>
    <xf numFmtId="1" fontId="1" fillId="4" borderId="5" xfId="0" applyNumberFormat="1" applyFont="1" applyFill="1" applyBorder="1" applyAlignment="1" applyProtection="1">
      <alignment horizontal="right"/>
      <protection hidden="1"/>
    </xf>
    <xf numFmtId="0" fontId="14" fillId="6" borderId="0" xfId="0" applyFont="1" applyFill="1" applyProtection="1">
      <protection hidden="1"/>
    </xf>
    <xf numFmtId="0" fontId="10" fillId="4" borderId="5" xfId="0" applyFont="1" applyFill="1" applyBorder="1" applyProtection="1">
      <protection hidden="1"/>
    </xf>
    <xf numFmtId="0" fontId="10" fillId="4" borderId="0" xfId="0" applyFont="1" applyFill="1" applyProtection="1">
      <protection hidden="1"/>
    </xf>
    <xf numFmtId="0" fontId="10" fillId="4" borderId="6" xfId="0" applyFont="1" applyFill="1" applyBorder="1" applyProtection="1">
      <protection hidden="1"/>
    </xf>
    <xf numFmtId="0" fontId="11" fillId="4" borderId="5" xfId="0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14" fillId="6" borderId="8" xfId="0" applyFont="1" applyFill="1" applyBorder="1" applyProtection="1">
      <protection hidden="1"/>
    </xf>
    <xf numFmtId="0" fontId="9" fillId="4" borderId="7" xfId="0" applyFont="1" applyFill="1" applyBorder="1" applyProtection="1">
      <protection hidden="1"/>
    </xf>
    <xf numFmtId="0" fontId="9" fillId="4" borderId="8" xfId="0" applyFont="1" applyFill="1" applyBorder="1" applyProtection="1">
      <protection hidden="1"/>
    </xf>
    <xf numFmtId="0" fontId="9" fillId="4" borderId="9" xfId="0" applyFont="1" applyFill="1" applyBorder="1" applyProtection="1">
      <protection hidden="1"/>
    </xf>
    <xf numFmtId="0" fontId="16" fillId="6" borderId="5" xfId="0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/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1" fillId="4" borderId="5" xfId="0" applyFont="1" applyFill="1" applyBorder="1" applyAlignment="1" applyProtection="1">
      <alignment horizontal="right" vertical="center"/>
      <protection hidden="1"/>
    </xf>
    <xf numFmtId="0" fontId="1" fillId="4" borderId="0" xfId="0" applyFont="1" applyFill="1" applyAlignment="1" applyProtection="1">
      <alignment horizontal="left" vertical="center"/>
      <protection hidden="1"/>
    </xf>
    <xf numFmtId="164" fontId="1" fillId="4" borderId="0" xfId="0" applyNumberFormat="1" applyFont="1" applyFill="1" applyAlignment="1" applyProtection="1">
      <alignment horizontal="left" vertical="center"/>
      <protection hidden="1"/>
    </xf>
    <xf numFmtId="164" fontId="1" fillId="4" borderId="5" xfId="0" applyNumberFormat="1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7" fillId="7" borderId="2" xfId="0" applyFont="1" applyFill="1" applyBorder="1" applyAlignment="1" applyProtection="1">
      <alignment horizontal="center" vertical="center"/>
      <protection hidden="1"/>
    </xf>
    <xf numFmtId="0" fontId="7" fillId="7" borderId="3" xfId="0" applyFont="1" applyFill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7" borderId="5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Alignment="1" applyProtection="1">
      <alignment horizontal="center" vertical="center"/>
      <protection hidden="1"/>
    </xf>
    <xf numFmtId="0" fontId="7" fillId="7" borderId="6" xfId="0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7" fillId="7" borderId="13" xfId="0" applyFont="1" applyFill="1" applyBorder="1" applyAlignment="1" applyProtection="1">
      <alignment horizontal="center" vertical="center"/>
      <protection hidden="1"/>
    </xf>
    <xf numFmtId="0" fontId="7" fillId="7" borderId="10" xfId="0" applyFont="1" applyFill="1" applyBorder="1" applyAlignment="1" applyProtection="1">
      <alignment horizontal="center" vertical="center"/>
      <protection hidden="1"/>
    </xf>
    <xf numFmtId="0" fontId="7" fillId="7" borderId="14" xfId="0" applyFont="1" applyFill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6" fillId="7" borderId="13" xfId="0" applyFont="1" applyFill="1" applyBorder="1" applyAlignment="1" applyProtection="1">
      <alignment horizontal="center" vertical="center"/>
      <protection hidden="1"/>
    </xf>
    <xf numFmtId="0" fontId="6" fillId="7" borderId="10" xfId="0" applyFont="1" applyFill="1" applyBorder="1" applyAlignment="1" applyProtection="1">
      <alignment horizontal="center" vertical="center"/>
      <protection hidden="1"/>
    </xf>
    <xf numFmtId="0" fontId="6" fillId="7" borderId="7" xfId="0" applyFont="1" applyFill="1" applyBorder="1" applyAlignment="1" applyProtection="1">
      <alignment horizontal="center" vertical="center"/>
      <protection hidden="1"/>
    </xf>
    <xf numFmtId="0" fontId="6" fillId="7" borderId="8" xfId="0" applyFont="1" applyFill="1" applyBorder="1" applyAlignment="1" applyProtection="1">
      <alignment horizontal="center" vertical="center"/>
      <protection hidden="1"/>
    </xf>
    <xf numFmtId="0" fontId="4" fillId="7" borderId="13" xfId="0" applyFont="1" applyFill="1" applyBorder="1" applyAlignment="1" applyProtection="1">
      <alignment horizontal="center" vertical="center"/>
      <protection hidden="1"/>
    </xf>
    <xf numFmtId="0" fontId="4" fillId="7" borderId="10" xfId="0" applyFont="1" applyFill="1" applyBorder="1" applyAlignment="1" applyProtection="1">
      <alignment horizontal="center" vertical="center"/>
      <protection hidden="1"/>
    </xf>
    <xf numFmtId="0" fontId="4" fillId="7" borderId="14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4" fillId="7" borderId="9" xfId="0" applyFont="1" applyFill="1" applyBorder="1" applyAlignment="1" applyProtection="1">
      <alignment horizontal="center" vertic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F539"/>
      <color rgb="FF5DDFE9"/>
      <color rgb="FF2AAFEA"/>
      <color rgb="FF1786A9"/>
      <color rgb="FF6BD955"/>
      <color rgb="FFDFE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12</xdr:row>
      <xdr:rowOff>7620</xdr:rowOff>
    </xdr:from>
    <xdr:to>
      <xdr:col>1</xdr:col>
      <xdr:colOff>1074420</xdr:colOff>
      <xdr:row>19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C169EB-DF27-0818-4DD2-2A62D2BE8C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44" b="19655"/>
        <a:stretch/>
      </xdr:blipFill>
      <xdr:spPr>
        <a:xfrm>
          <a:off x="68581" y="2484120"/>
          <a:ext cx="2522219" cy="16383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</xdr:colOff>
      <xdr:row>0</xdr:row>
      <xdr:rowOff>179798</xdr:rowOff>
    </xdr:from>
    <xdr:to>
      <xdr:col>0</xdr:col>
      <xdr:colOff>1493520</xdr:colOff>
      <xdr:row>9</xdr:row>
      <xdr:rowOff>160020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82BDB1-C141-EF99-3C9F-04F0C3C796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8" t="11163" r="16326" b="7442"/>
        <a:stretch/>
      </xdr:blipFill>
      <xdr:spPr>
        <a:xfrm>
          <a:off x="7620" y="179798"/>
          <a:ext cx="1485900" cy="1786162"/>
        </a:xfrm>
        <a:prstGeom prst="rect">
          <a:avLst/>
        </a:prstGeom>
      </xdr:spPr>
    </xdr:pic>
    <xdr:clientData/>
  </xdr:twoCellAnchor>
  <xdr:twoCellAnchor>
    <xdr:from>
      <xdr:col>3</xdr:col>
      <xdr:colOff>167130</xdr:colOff>
      <xdr:row>13</xdr:row>
      <xdr:rowOff>99060</xdr:rowOff>
    </xdr:from>
    <xdr:to>
      <xdr:col>6</xdr:col>
      <xdr:colOff>396420</xdr:colOff>
      <xdr:row>19</xdr:row>
      <xdr:rowOff>77085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68AD997-AE1C-029F-6F26-AD493BD3A5FB}"/>
            </a:ext>
          </a:extLst>
        </xdr:cNvPr>
        <xdr:cNvGrpSpPr/>
      </xdr:nvGrpSpPr>
      <xdr:grpSpPr>
        <a:xfrm>
          <a:off x="3051300" y="2895600"/>
          <a:ext cx="3018210" cy="1189605"/>
          <a:chOff x="2902710" y="2903220"/>
          <a:chExt cx="2873430" cy="1189605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94FD55A6-33AF-810D-B8D5-3A6CBFF5F735}"/>
              </a:ext>
            </a:extLst>
          </xdr:cNvPr>
          <xdr:cNvSpPr txBox="1"/>
        </xdr:nvSpPr>
        <xdr:spPr>
          <a:xfrm>
            <a:off x="2906869" y="2903220"/>
            <a:ext cx="1124059" cy="252000"/>
          </a:xfrm>
          <a:prstGeom prst="rect">
            <a:avLst/>
          </a:prstGeom>
          <a:solidFill>
            <a:srgbClr val="5DDFE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Results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1936939C-C2B7-4C97-9EF4-2D60DB41F7D3}"/>
              </a:ext>
            </a:extLst>
          </xdr:cNvPr>
          <xdr:cNvSpPr txBox="1"/>
        </xdr:nvSpPr>
        <xdr:spPr>
          <a:xfrm>
            <a:off x="4142323" y="2903220"/>
            <a:ext cx="1633668" cy="252000"/>
          </a:xfrm>
          <a:prstGeom prst="rect">
            <a:avLst/>
          </a:prstGeom>
          <a:solidFill>
            <a:srgbClr val="5DDFE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Score</a:t>
            </a:r>
          </a:p>
        </xdr:txBody>
      </xdr:sp>
      <xdr:sp macro="" textlink="$D$16">
        <xdr:nvSpPr>
          <xdr:cNvPr id="11" name="Rectangle 10">
            <a:extLst>
              <a:ext uri="{FF2B5EF4-FFF2-40B4-BE49-F238E27FC236}">
                <a16:creationId xmlns:a16="http://schemas.microsoft.com/office/drawing/2014/main" id="{A6C9E501-9179-49D1-84ED-A64F1B79FD47}"/>
              </a:ext>
            </a:extLst>
          </xdr:cNvPr>
          <xdr:cNvSpPr/>
        </xdr:nvSpPr>
        <xdr:spPr>
          <a:xfrm>
            <a:off x="2903398" y="3185505"/>
            <a:ext cx="1131001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29C2AC83-445F-4194-B612-817EDAA969CC}" type="TxLink">
              <a:rPr lang="en-US" sz="11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D$19">
        <xdr:nvSpPr>
          <xdr:cNvPr id="13" name="Rectangle 12">
            <a:extLst>
              <a:ext uri="{FF2B5EF4-FFF2-40B4-BE49-F238E27FC236}">
                <a16:creationId xmlns:a16="http://schemas.microsoft.com/office/drawing/2014/main" id="{7E2D4A1C-E19F-44A0-8BE7-57F80D790D65}"/>
              </a:ext>
            </a:extLst>
          </xdr:cNvPr>
          <xdr:cNvSpPr/>
        </xdr:nvSpPr>
        <xdr:spPr>
          <a:xfrm>
            <a:off x="2902710" y="3840825"/>
            <a:ext cx="1132377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80985897-B3D9-4334-9ACF-C91A2CF314DA}" type="TxLink">
              <a:rPr lang="en-US" sz="11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F$16">
        <xdr:nvSpPr>
          <xdr:cNvPr id="14" name="Rectangle 13">
            <a:extLst>
              <a:ext uri="{FF2B5EF4-FFF2-40B4-BE49-F238E27FC236}">
                <a16:creationId xmlns:a16="http://schemas.microsoft.com/office/drawing/2014/main" id="{5E443FB8-04FE-40F1-8C9D-F01AB53086A5}"/>
              </a:ext>
            </a:extLst>
          </xdr:cNvPr>
          <xdr:cNvSpPr/>
        </xdr:nvSpPr>
        <xdr:spPr>
          <a:xfrm>
            <a:off x="4142173" y="3185505"/>
            <a:ext cx="1633967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59EF8B0C-322B-4589-A046-A55D170CF0B0}" type="TxLink">
              <a:rPr lang="en-US" sz="11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F$19">
        <xdr:nvSpPr>
          <xdr:cNvPr id="15" name="Rectangle 14">
            <a:extLst>
              <a:ext uri="{FF2B5EF4-FFF2-40B4-BE49-F238E27FC236}">
                <a16:creationId xmlns:a16="http://schemas.microsoft.com/office/drawing/2014/main" id="{371EC8C0-6A46-4E1C-A424-9A6FDD7310EA}"/>
              </a:ext>
            </a:extLst>
          </xdr:cNvPr>
          <xdr:cNvSpPr/>
        </xdr:nvSpPr>
        <xdr:spPr>
          <a:xfrm>
            <a:off x="4142173" y="3840825"/>
            <a:ext cx="1633967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376F3A4C-8060-434F-882C-D86FD4736872}" type="TxLink">
              <a:rPr lang="en-US" sz="11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B9B86B26-0B7D-4C7E-8CA7-40C92D423F92}"/>
              </a:ext>
            </a:extLst>
          </xdr:cNvPr>
          <xdr:cNvSpPr txBox="1"/>
        </xdr:nvSpPr>
        <xdr:spPr>
          <a:xfrm>
            <a:off x="4142323" y="3558540"/>
            <a:ext cx="1633668" cy="252000"/>
          </a:xfrm>
          <a:prstGeom prst="rect">
            <a:avLst/>
          </a:prstGeom>
          <a:solidFill>
            <a:srgbClr val="61F53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Descriptions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107E6DD8-B667-441B-9DDB-9AC38F46919C}"/>
              </a:ext>
            </a:extLst>
          </xdr:cNvPr>
          <xdr:cNvSpPr txBox="1"/>
        </xdr:nvSpPr>
        <xdr:spPr>
          <a:xfrm>
            <a:off x="2903069" y="3558540"/>
            <a:ext cx="1131659" cy="252000"/>
          </a:xfrm>
          <a:prstGeom prst="rect">
            <a:avLst/>
          </a:prstGeom>
          <a:solidFill>
            <a:srgbClr val="61F53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Results Score</a:t>
            </a:r>
          </a:p>
        </xdr:txBody>
      </xdr:sp>
    </xdr:grpSp>
    <xdr:clientData/>
  </xdr:twoCellAnchor>
  <xdr:twoCellAnchor editAs="oneCell">
    <xdr:from>
      <xdr:col>0</xdr:col>
      <xdr:colOff>53340</xdr:colOff>
      <xdr:row>21</xdr:row>
      <xdr:rowOff>0</xdr:rowOff>
    </xdr:from>
    <xdr:to>
      <xdr:col>1</xdr:col>
      <xdr:colOff>1066800</xdr:colOff>
      <xdr:row>29</xdr:row>
      <xdr:rowOff>7620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28C14B7-87C1-B540-EC06-469C67BF6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1" t="16941" r="301" b="20384"/>
        <a:stretch/>
      </xdr:blipFill>
      <xdr:spPr>
        <a:xfrm>
          <a:off x="53340" y="4328160"/>
          <a:ext cx="2529840" cy="16764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38100</xdr:colOff>
      <xdr:row>30</xdr:row>
      <xdr:rowOff>7621</xdr:rowOff>
    </xdr:from>
    <xdr:to>
      <xdr:col>1</xdr:col>
      <xdr:colOff>1066800</xdr:colOff>
      <xdr:row>38</xdr:row>
      <xdr:rowOff>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DA79CA8-4F4B-5DD0-B17D-6A5625E77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37" b="-1"/>
        <a:stretch/>
      </xdr:blipFill>
      <xdr:spPr>
        <a:xfrm>
          <a:off x="38100" y="6187441"/>
          <a:ext cx="2545080" cy="166116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68580</xdr:colOff>
      <xdr:row>39</xdr:row>
      <xdr:rowOff>15240</xdr:rowOff>
    </xdr:from>
    <xdr:to>
      <xdr:col>1</xdr:col>
      <xdr:colOff>1066800</xdr:colOff>
      <xdr:row>47</xdr:row>
      <xdr:rowOff>2650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DD357A3-C497-E3C5-1DB7-C75DCE8219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2" t="23996" r="5508" b="12813"/>
        <a:stretch/>
      </xdr:blipFill>
      <xdr:spPr>
        <a:xfrm>
          <a:off x="68580" y="8046720"/>
          <a:ext cx="2514600" cy="165354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30480</xdr:colOff>
      <xdr:row>48</xdr:row>
      <xdr:rowOff>0</xdr:rowOff>
    </xdr:from>
    <xdr:to>
      <xdr:col>1</xdr:col>
      <xdr:colOff>1074420</xdr:colOff>
      <xdr:row>55</xdr:row>
      <xdr:rowOff>251460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BA74D69-764C-9317-5149-618BF0F9AC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7" t="7627" r="2242" b="6355"/>
        <a:stretch/>
      </xdr:blipFill>
      <xdr:spPr>
        <a:xfrm>
          <a:off x="30480" y="9883140"/>
          <a:ext cx="2560320" cy="178308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3</xdr:col>
      <xdr:colOff>167310</xdr:colOff>
      <xdr:row>22</xdr:row>
      <xdr:rowOff>106680</xdr:rowOff>
    </xdr:from>
    <xdr:to>
      <xdr:col>6</xdr:col>
      <xdr:colOff>396240</xdr:colOff>
      <xdr:row>28</xdr:row>
      <xdr:rowOff>76740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B5304704-FF2C-E1C5-17F1-13F0EA7EA77A}"/>
            </a:ext>
          </a:extLst>
        </xdr:cNvPr>
        <xdr:cNvGrpSpPr/>
      </xdr:nvGrpSpPr>
      <xdr:grpSpPr>
        <a:xfrm>
          <a:off x="3051480" y="4747260"/>
          <a:ext cx="3017850" cy="1181640"/>
          <a:chOff x="9277020" y="4831080"/>
          <a:chExt cx="2880690" cy="1181640"/>
        </a:xfrm>
      </xdr:grpSpPr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B542AAA3-297F-1C1F-92E6-35C3C25C02DB}"/>
              </a:ext>
            </a:extLst>
          </xdr:cNvPr>
          <xdr:cNvSpPr txBox="1"/>
        </xdr:nvSpPr>
        <xdr:spPr>
          <a:xfrm>
            <a:off x="9277350" y="4831080"/>
            <a:ext cx="1134000" cy="252000"/>
          </a:xfrm>
          <a:prstGeom prst="rect">
            <a:avLst/>
          </a:prstGeom>
          <a:solidFill>
            <a:srgbClr val="5DDFE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Results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1D06721F-D311-201C-D8CA-629F1852E9B8}"/>
              </a:ext>
            </a:extLst>
          </xdr:cNvPr>
          <xdr:cNvSpPr txBox="1"/>
        </xdr:nvSpPr>
        <xdr:spPr>
          <a:xfrm>
            <a:off x="10519560" y="4831080"/>
            <a:ext cx="1638000" cy="252000"/>
          </a:xfrm>
          <a:prstGeom prst="rect">
            <a:avLst/>
          </a:prstGeom>
          <a:solidFill>
            <a:srgbClr val="5DDFE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Score</a:t>
            </a:r>
          </a:p>
        </xdr:txBody>
      </xdr:sp>
      <xdr:sp macro="" textlink="$D$25">
        <xdr:nvSpPr>
          <xdr:cNvPr id="38" name="Rectangle 37">
            <a:extLst>
              <a:ext uri="{FF2B5EF4-FFF2-40B4-BE49-F238E27FC236}">
                <a16:creationId xmlns:a16="http://schemas.microsoft.com/office/drawing/2014/main" id="{07815EC7-A931-73A3-228C-9A7B26B2EABF}"/>
              </a:ext>
            </a:extLst>
          </xdr:cNvPr>
          <xdr:cNvSpPr/>
        </xdr:nvSpPr>
        <xdr:spPr>
          <a:xfrm>
            <a:off x="9277350" y="5113365"/>
            <a:ext cx="11340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6D3213AE-68FD-431D-8752-1B765E3419EC}" type="TxLink">
              <a:rPr lang="en-US" sz="1100" b="1" i="0" u="none" strike="noStrike">
                <a:solidFill>
                  <a:srgbClr val="262626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D$28">
        <xdr:nvSpPr>
          <xdr:cNvPr id="39" name="Rectangle 38">
            <a:extLst>
              <a:ext uri="{FF2B5EF4-FFF2-40B4-BE49-F238E27FC236}">
                <a16:creationId xmlns:a16="http://schemas.microsoft.com/office/drawing/2014/main" id="{6A31A7E5-87C5-4860-2F61-A4E526020671}"/>
              </a:ext>
            </a:extLst>
          </xdr:cNvPr>
          <xdr:cNvSpPr/>
        </xdr:nvSpPr>
        <xdr:spPr>
          <a:xfrm>
            <a:off x="9277350" y="5760720"/>
            <a:ext cx="11340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CBADF083-0184-4294-B9BC-B4C6EFD946AF}" type="TxLink">
              <a:rPr lang="en-US" sz="1100" b="1" i="0" u="none" strike="noStrike">
                <a:solidFill>
                  <a:srgbClr val="262626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F$25">
        <xdr:nvSpPr>
          <xdr:cNvPr id="40" name="Rectangle 39">
            <a:extLst>
              <a:ext uri="{FF2B5EF4-FFF2-40B4-BE49-F238E27FC236}">
                <a16:creationId xmlns:a16="http://schemas.microsoft.com/office/drawing/2014/main" id="{85855289-3953-58F4-DE59-68A0B79A0930}"/>
              </a:ext>
            </a:extLst>
          </xdr:cNvPr>
          <xdr:cNvSpPr/>
        </xdr:nvSpPr>
        <xdr:spPr>
          <a:xfrm>
            <a:off x="10519410" y="5113365"/>
            <a:ext cx="16383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337E3F58-F96A-4F52-A7E4-B0A937353E46}" type="TxLink">
              <a:rPr lang="en-US" sz="11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F$28">
        <xdr:nvSpPr>
          <xdr:cNvPr id="41" name="Rectangle 40">
            <a:extLst>
              <a:ext uri="{FF2B5EF4-FFF2-40B4-BE49-F238E27FC236}">
                <a16:creationId xmlns:a16="http://schemas.microsoft.com/office/drawing/2014/main" id="{51F0BDB3-A72A-6525-6D41-511E0CC94D00}"/>
              </a:ext>
            </a:extLst>
          </xdr:cNvPr>
          <xdr:cNvSpPr/>
        </xdr:nvSpPr>
        <xdr:spPr>
          <a:xfrm>
            <a:off x="10519410" y="5760720"/>
            <a:ext cx="16383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D2587066-4538-49F2-95DD-8F5DF6C63D3A}" type="TxLink">
              <a:rPr lang="en-US" sz="11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E0DA9E9E-8BCE-D760-5DE9-5C0B6BCAE884}"/>
              </a:ext>
            </a:extLst>
          </xdr:cNvPr>
          <xdr:cNvSpPr txBox="1"/>
        </xdr:nvSpPr>
        <xdr:spPr>
          <a:xfrm>
            <a:off x="10519560" y="5471160"/>
            <a:ext cx="1638000" cy="252000"/>
          </a:xfrm>
          <a:prstGeom prst="rect">
            <a:avLst/>
          </a:prstGeom>
          <a:solidFill>
            <a:srgbClr val="61F53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Descriptions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C0DF0B82-065E-4B73-A608-3A11512CDBA0}"/>
              </a:ext>
            </a:extLst>
          </xdr:cNvPr>
          <xdr:cNvSpPr txBox="1"/>
        </xdr:nvSpPr>
        <xdr:spPr>
          <a:xfrm>
            <a:off x="9277020" y="5471160"/>
            <a:ext cx="1134660" cy="252000"/>
          </a:xfrm>
          <a:prstGeom prst="rect">
            <a:avLst/>
          </a:prstGeom>
          <a:solidFill>
            <a:srgbClr val="61F53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Results Score</a:t>
            </a:r>
          </a:p>
        </xdr:txBody>
      </xdr:sp>
    </xdr:grpSp>
    <xdr:clientData/>
  </xdr:twoCellAnchor>
  <xdr:twoCellAnchor>
    <xdr:from>
      <xdr:col>3</xdr:col>
      <xdr:colOff>167310</xdr:colOff>
      <xdr:row>31</xdr:row>
      <xdr:rowOff>83820</xdr:rowOff>
    </xdr:from>
    <xdr:to>
      <xdr:col>6</xdr:col>
      <xdr:colOff>396240</xdr:colOff>
      <xdr:row>37</xdr:row>
      <xdr:rowOff>77430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C9624C7B-C619-7F81-3B94-50834D02A492}"/>
            </a:ext>
          </a:extLst>
        </xdr:cNvPr>
        <xdr:cNvGrpSpPr/>
      </xdr:nvGrpSpPr>
      <xdr:grpSpPr>
        <a:xfrm>
          <a:off x="3051480" y="6568440"/>
          <a:ext cx="3017850" cy="1205190"/>
          <a:chOff x="9277020" y="6545580"/>
          <a:chExt cx="2880690" cy="1205190"/>
        </a:xfrm>
      </xdr:grpSpPr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B49E46A2-4712-0E32-2EF9-1CFD084A2552}"/>
              </a:ext>
            </a:extLst>
          </xdr:cNvPr>
          <xdr:cNvSpPr txBox="1"/>
        </xdr:nvSpPr>
        <xdr:spPr>
          <a:xfrm>
            <a:off x="10519560" y="6545580"/>
            <a:ext cx="1638000" cy="252000"/>
          </a:xfrm>
          <a:prstGeom prst="rect">
            <a:avLst/>
          </a:prstGeom>
          <a:solidFill>
            <a:srgbClr val="5DDFE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Score</a:t>
            </a:r>
          </a:p>
        </xdr:txBody>
      </xdr:sp>
      <xdr:sp macro="" textlink="$D$34">
        <xdr:nvSpPr>
          <xdr:cNvPr id="47" name="Rectangle 46">
            <a:extLst>
              <a:ext uri="{FF2B5EF4-FFF2-40B4-BE49-F238E27FC236}">
                <a16:creationId xmlns:a16="http://schemas.microsoft.com/office/drawing/2014/main" id="{A5D18217-5F08-4C71-84D5-7399090998D8}"/>
              </a:ext>
            </a:extLst>
          </xdr:cNvPr>
          <xdr:cNvSpPr/>
        </xdr:nvSpPr>
        <xdr:spPr>
          <a:xfrm>
            <a:off x="9277350" y="6831330"/>
            <a:ext cx="11340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1A4B12F3-DABF-4EBA-A69F-A43AF7303684}" type="TxLink">
              <a:rPr lang="en-US" sz="1100" b="1" i="0" u="none" strike="noStrike">
                <a:solidFill>
                  <a:srgbClr val="262626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D$37">
        <xdr:nvSpPr>
          <xdr:cNvPr id="48" name="Rectangle 47">
            <a:extLst>
              <a:ext uri="{FF2B5EF4-FFF2-40B4-BE49-F238E27FC236}">
                <a16:creationId xmlns:a16="http://schemas.microsoft.com/office/drawing/2014/main" id="{87D8E810-D174-388C-5B52-29C0BFA9F81B}"/>
              </a:ext>
            </a:extLst>
          </xdr:cNvPr>
          <xdr:cNvSpPr/>
        </xdr:nvSpPr>
        <xdr:spPr>
          <a:xfrm>
            <a:off x="9277350" y="7498770"/>
            <a:ext cx="11340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24C5F4D9-AEF0-4866-B2E2-F78BEA5F4FF0}" type="TxLink">
              <a:rPr lang="en-US" sz="1100" b="1" i="0" u="none" strike="noStrike">
                <a:solidFill>
                  <a:srgbClr val="262626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F$34">
        <xdr:nvSpPr>
          <xdr:cNvPr id="49" name="Rectangle 48">
            <a:extLst>
              <a:ext uri="{FF2B5EF4-FFF2-40B4-BE49-F238E27FC236}">
                <a16:creationId xmlns:a16="http://schemas.microsoft.com/office/drawing/2014/main" id="{B48E9CC6-0A58-97F8-BE6F-29646D16FA20}"/>
              </a:ext>
            </a:extLst>
          </xdr:cNvPr>
          <xdr:cNvSpPr/>
        </xdr:nvSpPr>
        <xdr:spPr>
          <a:xfrm>
            <a:off x="10519410" y="6831330"/>
            <a:ext cx="16383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EEE89A14-2928-47E3-9673-9B3938B7C4BB}" type="TxLink">
              <a:rPr lang="en-US" sz="11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F$37">
        <xdr:nvSpPr>
          <xdr:cNvPr id="50" name="Rectangle 49">
            <a:extLst>
              <a:ext uri="{FF2B5EF4-FFF2-40B4-BE49-F238E27FC236}">
                <a16:creationId xmlns:a16="http://schemas.microsoft.com/office/drawing/2014/main" id="{767537D8-1A64-B510-C8D0-C61F66D6B31D}"/>
              </a:ext>
            </a:extLst>
          </xdr:cNvPr>
          <xdr:cNvSpPr/>
        </xdr:nvSpPr>
        <xdr:spPr>
          <a:xfrm>
            <a:off x="10519410" y="7498770"/>
            <a:ext cx="16383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141E011B-31B2-4D0E-80A0-BBE57FB559AF}" type="TxLink">
              <a:rPr lang="en-US" sz="11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5C784328-678E-8EB1-314A-F1D1A2DDEB74}"/>
              </a:ext>
            </a:extLst>
          </xdr:cNvPr>
          <xdr:cNvSpPr txBox="1"/>
        </xdr:nvSpPr>
        <xdr:spPr>
          <a:xfrm>
            <a:off x="10519560" y="7204710"/>
            <a:ext cx="1638000" cy="252000"/>
          </a:xfrm>
          <a:prstGeom prst="rect">
            <a:avLst/>
          </a:prstGeom>
          <a:solidFill>
            <a:srgbClr val="61F53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Descriptions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7BB5C7E5-668E-4613-8AC4-BD06CC739BD4}"/>
              </a:ext>
            </a:extLst>
          </xdr:cNvPr>
          <xdr:cNvSpPr txBox="1"/>
        </xdr:nvSpPr>
        <xdr:spPr>
          <a:xfrm>
            <a:off x="9277020" y="7204710"/>
            <a:ext cx="1134660" cy="252000"/>
          </a:xfrm>
          <a:prstGeom prst="rect">
            <a:avLst/>
          </a:prstGeom>
          <a:solidFill>
            <a:srgbClr val="61F53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Results Score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BFCB24B6-BF76-45D4-8ACB-D824F7FCD3E9}"/>
              </a:ext>
            </a:extLst>
          </xdr:cNvPr>
          <xdr:cNvSpPr txBox="1"/>
        </xdr:nvSpPr>
        <xdr:spPr>
          <a:xfrm>
            <a:off x="9277350" y="6545580"/>
            <a:ext cx="1134000" cy="252000"/>
          </a:xfrm>
          <a:prstGeom prst="rect">
            <a:avLst/>
          </a:prstGeom>
          <a:solidFill>
            <a:srgbClr val="5DDFE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Results</a:t>
            </a:r>
          </a:p>
        </xdr:txBody>
      </xdr:sp>
    </xdr:grpSp>
    <xdr:clientData/>
  </xdr:twoCellAnchor>
  <xdr:twoCellAnchor>
    <xdr:from>
      <xdr:col>3</xdr:col>
      <xdr:colOff>168008</xdr:colOff>
      <xdr:row>40</xdr:row>
      <xdr:rowOff>106680</xdr:rowOff>
    </xdr:from>
    <xdr:to>
      <xdr:col>6</xdr:col>
      <xdr:colOff>395543</xdr:colOff>
      <xdr:row>46</xdr:row>
      <xdr:rowOff>85050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2A72083F-B6C6-5F28-1498-7E8F1668D741}"/>
            </a:ext>
          </a:extLst>
        </xdr:cNvPr>
        <xdr:cNvGrpSpPr/>
      </xdr:nvGrpSpPr>
      <xdr:grpSpPr>
        <a:xfrm>
          <a:off x="3052178" y="8435340"/>
          <a:ext cx="3016455" cy="1189950"/>
          <a:chOff x="9278415" y="8458200"/>
          <a:chExt cx="2879295" cy="1189950"/>
        </a:xfrm>
      </xdr:grpSpPr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D241E4A8-769C-2C9A-28B9-85FC7F1EE116}"/>
              </a:ext>
            </a:extLst>
          </xdr:cNvPr>
          <xdr:cNvSpPr txBox="1"/>
        </xdr:nvSpPr>
        <xdr:spPr>
          <a:xfrm>
            <a:off x="10519560" y="9105900"/>
            <a:ext cx="1638000" cy="252000"/>
          </a:xfrm>
          <a:prstGeom prst="rect">
            <a:avLst/>
          </a:prstGeom>
          <a:solidFill>
            <a:srgbClr val="61F53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Descriptions</a:t>
            </a:r>
          </a:p>
        </xdr:txBody>
      </xdr: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9277CD8F-6883-D1CB-0A9F-4965BF926E06}"/>
              </a:ext>
            </a:extLst>
          </xdr:cNvPr>
          <xdr:cNvGrpSpPr/>
        </xdr:nvGrpSpPr>
        <xdr:grpSpPr>
          <a:xfrm>
            <a:off x="9278415" y="8458200"/>
            <a:ext cx="2879295" cy="1189950"/>
            <a:chOff x="9278415" y="8458200"/>
            <a:chExt cx="2879295" cy="1189950"/>
          </a:xfrm>
        </xdr:grpSpPr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98065777-BE2F-E524-2FE5-D74EDE769D49}"/>
                </a:ext>
              </a:extLst>
            </xdr:cNvPr>
            <xdr:cNvSpPr txBox="1"/>
          </xdr:nvSpPr>
          <xdr:spPr>
            <a:xfrm>
              <a:off x="10519560" y="8458200"/>
              <a:ext cx="1638000" cy="252000"/>
            </a:xfrm>
            <a:prstGeom prst="rect">
              <a:avLst/>
            </a:prstGeom>
            <a:solidFill>
              <a:srgbClr val="5DDFE9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ID" sz="1100" b="1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Score</a:t>
              </a:r>
            </a:p>
          </xdr:txBody>
        </xdr:sp>
        <xdr:sp macro="" textlink="$D$43">
          <xdr:nvSpPr>
            <xdr:cNvPr id="56" name="Rectangle 55">
              <a:extLst>
                <a:ext uri="{FF2B5EF4-FFF2-40B4-BE49-F238E27FC236}">
                  <a16:creationId xmlns:a16="http://schemas.microsoft.com/office/drawing/2014/main" id="{2C2CC608-B113-EC1C-B61A-B08405BFF405}"/>
                </a:ext>
              </a:extLst>
            </xdr:cNvPr>
            <xdr:cNvSpPr/>
          </xdr:nvSpPr>
          <xdr:spPr>
            <a:xfrm>
              <a:off x="9278910" y="8743950"/>
              <a:ext cx="1134000" cy="252000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wrap="square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fld id="{C4D69E19-078C-4633-9B78-A19A4E64D254}" type="TxLink">
                <a:rPr lang="en-US" sz="1100" b="1" i="0" u="none" strike="noStrike">
                  <a:solidFill>
                    <a:srgbClr val="262626"/>
                  </a:solidFill>
                  <a:latin typeface="Tahoma"/>
                  <a:ea typeface="Tahoma"/>
                  <a:cs typeface="Tahoma"/>
                </a:rPr>
                <a:pPr algn="ctr"/>
                <a:t>#N/A</a:t>
              </a:fld>
              <a:endParaRPr lang="id-ID" sz="6000" b="1">
                <a:solidFill>
                  <a:srgbClr val="C00000"/>
                </a:solidFill>
                <a:latin typeface="Bahnschrift SemiBold SemiConden" panose="020B0502040204020203" pitchFamily="34" charset="0"/>
              </a:endParaRPr>
            </a:p>
          </xdr:txBody>
        </xdr:sp>
        <xdr:sp macro="" textlink="$D$46">
          <xdr:nvSpPr>
            <xdr:cNvPr id="57" name="Rectangle 56">
              <a:extLst>
                <a:ext uri="{FF2B5EF4-FFF2-40B4-BE49-F238E27FC236}">
                  <a16:creationId xmlns:a16="http://schemas.microsoft.com/office/drawing/2014/main" id="{8E85FDAB-1417-2936-9E66-13E55D40483C}"/>
                </a:ext>
              </a:extLst>
            </xdr:cNvPr>
            <xdr:cNvSpPr/>
          </xdr:nvSpPr>
          <xdr:spPr>
            <a:xfrm>
              <a:off x="9278745" y="9395460"/>
              <a:ext cx="1134000" cy="252000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wrap="square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fld id="{41403D6D-806E-4BF8-837B-4CFEA8E6C6C5}" type="TxLink">
                <a:rPr lang="en-US" sz="1100" b="1" i="0" u="none" strike="noStrike">
                  <a:solidFill>
                    <a:srgbClr val="262626"/>
                  </a:solidFill>
                  <a:latin typeface="Tahoma"/>
                  <a:ea typeface="Tahoma"/>
                  <a:cs typeface="Tahoma"/>
                </a:rPr>
                <a:pPr algn="ctr"/>
                <a:t>#N/A</a:t>
              </a:fld>
              <a:endParaRPr lang="id-ID" sz="6000" b="1">
                <a:solidFill>
                  <a:srgbClr val="C00000"/>
                </a:solidFill>
                <a:latin typeface="Bahnschrift SemiBold SemiConden" panose="020B0502040204020203" pitchFamily="34" charset="0"/>
              </a:endParaRPr>
            </a:p>
          </xdr:txBody>
        </xdr:sp>
        <xdr:sp macro="" textlink="$F$43">
          <xdr:nvSpPr>
            <xdr:cNvPr id="58" name="Rectangle 57">
              <a:extLst>
                <a:ext uri="{FF2B5EF4-FFF2-40B4-BE49-F238E27FC236}">
                  <a16:creationId xmlns:a16="http://schemas.microsoft.com/office/drawing/2014/main" id="{25F3817A-ECD6-722A-ADFF-C73301F134A6}"/>
                </a:ext>
              </a:extLst>
            </xdr:cNvPr>
            <xdr:cNvSpPr/>
          </xdr:nvSpPr>
          <xdr:spPr>
            <a:xfrm>
              <a:off x="10519410" y="8743950"/>
              <a:ext cx="1638300" cy="252000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wrap="square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fld id="{A01A0475-59B8-4D2D-9A7D-DA8948C4A6BB}" type="TxLink">
                <a:rPr lang="en-US" sz="1100" b="1" i="0" u="none" strike="noStrike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pPr algn="ctr"/>
                <a:t>#N/A</a:t>
              </a:fld>
              <a:endParaRPr lang="id-ID" sz="6000" b="1">
                <a:solidFill>
                  <a:srgbClr val="C00000"/>
                </a:solidFill>
                <a:latin typeface="Bahnschrift SemiBold SemiConden" panose="020B0502040204020203" pitchFamily="34" charset="0"/>
              </a:endParaRPr>
            </a:p>
          </xdr:txBody>
        </xdr:sp>
        <xdr:sp macro="" textlink="$F$46">
          <xdr:nvSpPr>
            <xdr:cNvPr id="59" name="Rectangle 58">
              <a:extLst>
                <a:ext uri="{FF2B5EF4-FFF2-40B4-BE49-F238E27FC236}">
                  <a16:creationId xmlns:a16="http://schemas.microsoft.com/office/drawing/2014/main" id="{6E3BBC67-09CF-7736-A6A9-507474920220}"/>
                </a:ext>
              </a:extLst>
            </xdr:cNvPr>
            <xdr:cNvSpPr/>
          </xdr:nvSpPr>
          <xdr:spPr>
            <a:xfrm>
              <a:off x="10519410" y="9396150"/>
              <a:ext cx="1638300" cy="252000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C00000"/>
              </a:solidFill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wrap="square" anchor="ctr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fld id="{EB43E53A-9BE0-4966-A42F-6CBC5700F5A1}" type="TxLink">
                <a:rPr lang="en-US" sz="1100" b="1" i="0" u="none" strike="noStrike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pPr algn="ctr"/>
                <a:t>#N/A</a:t>
              </a:fld>
              <a:endParaRPr lang="id-ID" sz="6000" b="1">
                <a:solidFill>
                  <a:srgbClr val="C00000"/>
                </a:solidFill>
                <a:latin typeface="Bahnschrift SemiBold SemiConden" panose="020B0502040204020203" pitchFamily="34" charset="0"/>
              </a:endParaRP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4A96C19A-7124-43E2-B7BB-1AF56A385C07}"/>
                </a:ext>
              </a:extLst>
            </xdr:cNvPr>
            <xdr:cNvSpPr txBox="1"/>
          </xdr:nvSpPr>
          <xdr:spPr>
            <a:xfrm>
              <a:off x="9278415" y="9105900"/>
              <a:ext cx="1134660" cy="252000"/>
            </a:xfrm>
            <a:prstGeom prst="rect">
              <a:avLst/>
            </a:prstGeom>
            <a:solidFill>
              <a:srgbClr val="61F539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ID" sz="1100" b="1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Results Score</a:t>
              </a:r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87E05329-C7D2-4554-A383-E222C76ADE49}"/>
                </a:ext>
              </a:extLst>
            </xdr:cNvPr>
            <xdr:cNvSpPr txBox="1"/>
          </xdr:nvSpPr>
          <xdr:spPr>
            <a:xfrm>
              <a:off x="9278910" y="8458200"/>
              <a:ext cx="1134000" cy="252000"/>
            </a:xfrm>
            <a:prstGeom prst="rect">
              <a:avLst/>
            </a:prstGeom>
            <a:solidFill>
              <a:srgbClr val="5DDFE9"/>
            </a:solidFill>
            <a:ln w="1270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ID" sz="1100" b="1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Results</a:t>
              </a:r>
            </a:p>
          </xdr:txBody>
        </xdr:sp>
      </xdr:grpSp>
    </xdr:grpSp>
    <xdr:clientData/>
  </xdr:twoCellAnchor>
  <xdr:twoCellAnchor>
    <xdr:from>
      <xdr:col>3</xdr:col>
      <xdr:colOff>167310</xdr:colOff>
      <xdr:row>51</xdr:row>
      <xdr:rowOff>68580</xdr:rowOff>
    </xdr:from>
    <xdr:to>
      <xdr:col>6</xdr:col>
      <xdr:colOff>396240</xdr:colOff>
      <xdr:row>53</xdr:row>
      <xdr:rowOff>152940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33184B6B-A1EA-6062-88E4-264CAEFCD956}"/>
            </a:ext>
          </a:extLst>
        </xdr:cNvPr>
        <xdr:cNvGrpSpPr/>
      </xdr:nvGrpSpPr>
      <xdr:grpSpPr>
        <a:xfrm>
          <a:off x="3051480" y="10584180"/>
          <a:ext cx="3017850" cy="541560"/>
          <a:chOff x="9277020" y="10622280"/>
          <a:chExt cx="2880690" cy="541560"/>
        </a:xfrm>
      </xdr:grpSpPr>
      <xdr:sp macro="" textlink="$D$54">
        <xdr:nvSpPr>
          <xdr:cNvPr id="66" name="Rectangle 65">
            <a:extLst>
              <a:ext uri="{FF2B5EF4-FFF2-40B4-BE49-F238E27FC236}">
                <a16:creationId xmlns:a16="http://schemas.microsoft.com/office/drawing/2014/main" id="{69825230-69D8-D08F-EBFF-2B31D7461FC5}"/>
              </a:ext>
            </a:extLst>
          </xdr:cNvPr>
          <xdr:cNvSpPr/>
        </xdr:nvSpPr>
        <xdr:spPr>
          <a:xfrm>
            <a:off x="9277350" y="10911840"/>
            <a:ext cx="11340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22794DFD-D8C2-43AF-A36B-C12848E2F0CF}" type="TxLink">
              <a:rPr lang="en-US" sz="1100" b="1" i="0" u="none" strike="noStrike">
                <a:solidFill>
                  <a:srgbClr val="262626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$F$54">
        <xdr:nvSpPr>
          <xdr:cNvPr id="68" name="Rectangle 67">
            <a:extLst>
              <a:ext uri="{FF2B5EF4-FFF2-40B4-BE49-F238E27FC236}">
                <a16:creationId xmlns:a16="http://schemas.microsoft.com/office/drawing/2014/main" id="{01E5AE26-1A7B-7E34-E839-60F7E4357A6D}"/>
              </a:ext>
            </a:extLst>
          </xdr:cNvPr>
          <xdr:cNvSpPr/>
        </xdr:nvSpPr>
        <xdr:spPr>
          <a:xfrm>
            <a:off x="10519410" y="10911840"/>
            <a:ext cx="1638300" cy="252000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wrap="square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DA26FBF1-D152-447F-91DB-6F087CBEE867}" type="TxLink">
              <a:rPr lang="en-US" sz="11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rPr>
              <a:pPr algn="ctr"/>
              <a:t>#N/A</a:t>
            </a:fld>
            <a:endParaRPr lang="id-ID" sz="6000" b="1">
              <a:solidFill>
                <a:srgbClr val="C00000"/>
              </a:solidFill>
              <a:latin typeface="Bahnschrift SemiBold SemiConden" panose="020B0502040204020203" pitchFamily="34" charset="0"/>
            </a:endParaRPr>
          </a:p>
        </xdr:txBody>
      </xdr:sp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id="{1CE05A8B-347E-959F-F99B-CA6A799E5DCD}"/>
              </a:ext>
            </a:extLst>
          </xdr:cNvPr>
          <xdr:cNvSpPr txBox="1"/>
        </xdr:nvSpPr>
        <xdr:spPr>
          <a:xfrm>
            <a:off x="10519560" y="10622280"/>
            <a:ext cx="1638000" cy="252000"/>
          </a:xfrm>
          <a:prstGeom prst="rect">
            <a:avLst/>
          </a:prstGeom>
          <a:solidFill>
            <a:srgbClr val="61F53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Descriptions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9351A5B0-508A-4A7B-A6A5-8284CB97CAE8}"/>
              </a:ext>
            </a:extLst>
          </xdr:cNvPr>
          <xdr:cNvSpPr txBox="1"/>
        </xdr:nvSpPr>
        <xdr:spPr>
          <a:xfrm>
            <a:off x="9277020" y="10622280"/>
            <a:ext cx="1134660" cy="252000"/>
          </a:xfrm>
          <a:prstGeom prst="rect">
            <a:avLst/>
          </a:prstGeom>
          <a:solidFill>
            <a:srgbClr val="61F539"/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D" sz="11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Results Score</a:t>
            </a:r>
          </a:p>
        </xdr:txBody>
      </xdr:sp>
    </xdr:grpSp>
    <xdr:clientData/>
  </xdr:twoCellAnchor>
  <xdr:twoCellAnchor>
    <xdr:from>
      <xdr:col>8</xdr:col>
      <xdr:colOff>132521</xdr:colOff>
      <xdr:row>0</xdr:row>
      <xdr:rowOff>165652</xdr:rowOff>
    </xdr:from>
    <xdr:to>
      <xdr:col>11</xdr:col>
      <xdr:colOff>225286</xdr:colOff>
      <xdr:row>9</xdr:row>
      <xdr:rowOff>178904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5D1435-EE6B-CF8B-DF63-7D0DC0837284}"/>
            </a:ext>
          </a:extLst>
        </xdr:cNvPr>
        <xdr:cNvSpPr/>
      </xdr:nvSpPr>
      <xdr:spPr>
        <a:xfrm>
          <a:off x="6645964" y="165652"/>
          <a:ext cx="1716157" cy="182217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9</xdr:col>
      <xdr:colOff>132521</xdr:colOff>
      <xdr:row>1</xdr:row>
      <xdr:rowOff>166315</xdr:rowOff>
    </xdr:from>
    <xdr:to>
      <xdr:col>11</xdr:col>
      <xdr:colOff>96740</xdr:colOff>
      <xdr:row>9</xdr:row>
      <xdr:rowOff>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2559589-0B45-763A-2D6A-7CA46CF4E73C}"/>
            </a:ext>
          </a:extLst>
        </xdr:cNvPr>
        <xdr:cNvSpPr/>
      </xdr:nvSpPr>
      <xdr:spPr>
        <a:xfrm>
          <a:off x="6804991" y="351845"/>
          <a:ext cx="1428584" cy="1457077"/>
        </a:xfrm>
        <a:prstGeom prst="roundRect">
          <a:avLst/>
        </a:prstGeom>
        <a:blipFill>
          <a:blip xmlns:r="http://schemas.openxmlformats.org/officeDocument/2006/relationships" r:embed="rId7"/>
          <a:srcRect/>
          <a:stretch>
            <a:fillRect l="-1905" t="-5917" r="-1905" b="-5917"/>
          </a:stretch>
        </a:blipFill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0EBB-5D5A-40B7-82A6-108C9264C6F8}">
  <sheetPr>
    <tabColor rgb="FFC00000"/>
  </sheetPr>
  <dimension ref="A1:AB132"/>
  <sheetViews>
    <sheetView showGridLines="0" tabSelected="1" topLeftCell="A87" zoomScale="85" zoomScaleNormal="85" workbookViewId="0">
      <selection activeCell="F106" sqref="F106"/>
    </sheetView>
  </sheetViews>
  <sheetFormatPr defaultColWidth="8.89453125" defaultRowHeight="13.8" x14ac:dyDescent="0.45"/>
  <cols>
    <col min="1" max="1" width="8.89453125" style="1"/>
    <col min="2" max="2" width="4.41796875" style="13" customWidth="1"/>
    <col min="3" max="3" width="25.5234375" style="1" customWidth="1"/>
    <col min="4" max="4" width="18" style="13" customWidth="1"/>
    <col min="5" max="5" width="6.41796875" style="13" customWidth="1"/>
    <col min="6" max="6" width="7.41796875" style="14" customWidth="1"/>
    <col min="7" max="7" width="7.1015625" style="14" customWidth="1"/>
    <col min="8" max="8" width="7.68359375" style="14" customWidth="1"/>
    <col min="9" max="9" width="12" style="14" customWidth="1"/>
    <col min="10" max="10" width="1.89453125" style="15" customWidth="1"/>
    <col min="11" max="11" width="7.41796875" style="1" customWidth="1"/>
    <col min="12" max="12" width="7.1015625" style="1" customWidth="1"/>
    <col min="13" max="13" width="7.68359375" style="14" customWidth="1"/>
    <col min="14" max="14" width="12" style="1" customWidth="1"/>
    <col min="15" max="15" width="1.89453125" style="16" customWidth="1"/>
    <col min="16" max="16" width="7.41796875" style="1" customWidth="1"/>
    <col min="17" max="17" width="7.1015625" style="1" customWidth="1"/>
    <col min="18" max="18" width="7.68359375" style="1" customWidth="1"/>
    <col min="19" max="19" width="12" style="1" customWidth="1"/>
    <col min="20" max="20" width="1.89453125" style="16" customWidth="1"/>
    <col min="21" max="21" width="7.41796875" style="1" customWidth="1"/>
    <col min="22" max="22" width="7.1015625" style="1" customWidth="1"/>
    <col min="23" max="23" width="7.68359375" style="1" customWidth="1"/>
    <col min="24" max="24" width="12" style="1" customWidth="1"/>
    <col min="25" max="25" width="1.89453125" style="16" customWidth="1"/>
    <col min="26" max="26" width="12.5234375" style="1" customWidth="1"/>
    <col min="27" max="27" width="15.68359375" style="1" customWidth="1"/>
    <col min="28" max="16384" width="8.89453125" style="1"/>
  </cols>
  <sheetData>
    <row r="1" spans="1:28" x14ac:dyDescent="0.45">
      <c r="A1" s="4"/>
      <c r="B1" s="110" t="s">
        <v>29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4"/>
    </row>
    <row r="2" spans="1:28" x14ac:dyDescent="0.45">
      <c r="A2" s="4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4"/>
    </row>
    <row r="3" spans="1:28" x14ac:dyDescent="0.45">
      <c r="A3" s="4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4"/>
    </row>
    <row r="4" spans="1:28" x14ac:dyDescent="0.45">
      <c r="A4" s="4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4"/>
    </row>
    <row r="5" spans="1:28" ht="30" customHeight="1" x14ac:dyDescent="0.45">
      <c r="A5" s="4"/>
      <c r="B5" s="111" t="s">
        <v>8</v>
      </c>
      <c r="C5" s="111" t="s">
        <v>31</v>
      </c>
      <c r="D5" s="111" t="s">
        <v>30</v>
      </c>
      <c r="E5" s="111" t="s">
        <v>9</v>
      </c>
      <c r="F5" s="109" t="s">
        <v>16</v>
      </c>
      <c r="G5" s="109"/>
      <c r="H5" s="109"/>
      <c r="I5" s="109"/>
      <c r="J5" s="5"/>
      <c r="K5" s="109" t="s">
        <v>15</v>
      </c>
      <c r="L5" s="109"/>
      <c r="M5" s="109"/>
      <c r="N5" s="109"/>
      <c r="O5" s="5"/>
      <c r="P5" s="109" t="s">
        <v>17</v>
      </c>
      <c r="Q5" s="109"/>
      <c r="R5" s="109"/>
      <c r="S5" s="109"/>
      <c r="T5" s="5"/>
      <c r="U5" s="109" t="s">
        <v>18</v>
      </c>
      <c r="V5" s="109"/>
      <c r="W5" s="109"/>
      <c r="X5" s="109"/>
      <c r="Y5" s="5"/>
      <c r="Z5" s="109" t="s">
        <v>19</v>
      </c>
      <c r="AA5" s="109"/>
      <c r="AB5" s="6"/>
    </row>
    <row r="6" spans="1:28" ht="27.6" x14ac:dyDescent="0.45">
      <c r="A6" s="4"/>
      <c r="B6" s="111"/>
      <c r="C6" s="111"/>
      <c r="D6" s="111"/>
      <c r="E6" s="111"/>
      <c r="F6" s="7" t="s">
        <v>26</v>
      </c>
      <c r="G6" s="17" t="s">
        <v>0</v>
      </c>
      <c r="H6" s="17" t="s">
        <v>27</v>
      </c>
      <c r="I6" s="17" t="s">
        <v>28</v>
      </c>
      <c r="J6" s="5"/>
      <c r="K6" s="7" t="s">
        <v>26</v>
      </c>
      <c r="L6" s="17" t="s">
        <v>0</v>
      </c>
      <c r="M6" s="17" t="s">
        <v>27</v>
      </c>
      <c r="N6" s="17" t="s">
        <v>28</v>
      </c>
      <c r="O6" s="5"/>
      <c r="P6" s="7" t="s">
        <v>26</v>
      </c>
      <c r="Q6" s="17" t="s">
        <v>0</v>
      </c>
      <c r="R6" s="17" t="s">
        <v>27</v>
      </c>
      <c r="S6" s="17" t="s">
        <v>28</v>
      </c>
      <c r="T6" s="5"/>
      <c r="U6" s="7" t="s">
        <v>26</v>
      </c>
      <c r="V6" s="17" t="s">
        <v>0</v>
      </c>
      <c r="W6" s="17" t="s">
        <v>27</v>
      </c>
      <c r="X6" s="17" t="s">
        <v>28</v>
      </c>
      <c r="Y6" s="5"/>
      <c r="Z6" s="7" t="s">
        <v>27</v>
      </c>
      <c r="AA6" s="7" t="s">
        <v>28</v>
      </c>
      <c r="AB6" s="6"/>
    </row>
    <row r="7" spans="1:28" x14ac:dyDescent="0.45">
      <c r="A7" s="4"/>
      <c r="B7" s="8">
        <v>1</v>
      </c>
      <c r="C7" s="9" t="s">
        <v>10</v>
      </c>
      <c r="D7" s="8" t="s">
        <v>13</v>
      </c>
      <c r="E7" s="8">
        <v>16</v>
      </c>
      <c r="F7" s="10">
        <v>20</v>
      </c>
      <c r="G7" s="18">
        <f>IF(F7=0,"-",VLOOKUP(F7,DASHBOARD!$H$16:$K$19,4))</f>
        <v>4</v>
      </c>
      <c r="H7" s="18">
        <f>G7</f>
        <v>4</v>
      </c>
      <c r="I7" s="18" t="str">
        <f>IF(F7=0,"-",IF(H7=4,"Very good",IF(H7=3,"Good",IF(H7=2,"Enough",IF(H7=1,"Not Enough")))))</f>
        <v>Very good</v>
      </c>
      <c r="J7" s="11"/>
      <c r="K7" s="8">
        <v>19</v>
      </c>
      <c r="L7" s="19">
        <f>IF(K7=0,"-",VLOOKUP(K7,DASHBOARD!$H$25:$K$28,4))</f>
        <v>4</v>
      </c>
      <c r="M7" s="19">
        <f>L7</f>
        <v>4</v>
      </c>
      <c r="N7" s="19" t="str">
        <f>IF(K7=0,"-",IF(M7=4,"Very Good",IF(M7=3,"Good",IF(M7=2,"Enough",IF(M7=1,"Not Enough")))))</f>
        <v>Very Good</v>
      </c>
      <c r="O7" s="12"/>
      <c r="P7" s="8">
        <v>13</v>
      </c>
      <c r="Q7" s="19">
        <f>IF(P7=0,"-",VLOOKUP(P7,DASHBOARD!$H$34:$K$37,4))</f>
        <v>2</v>
      </c>
      <c r="R7" s="19">
        <f>Q7</f>
        <v>2</v>
      </c>
      <c r="S7" s="19" t="str">
        <f>IF(P7=0,"-",IF(R7=4,"Very Good",IF(R7=3,"Good",IF(R7=2,"Enough",IF(R7=1,"Not Enough")))))</f>
        <v>Enough</v>
      </c>
      <c r="T7" s="12"/>
      <c r="U7" s="8">
        <v>80</v>
      </c>
      <c r="V7" s="19">
        <f>IF(U7=0,"-",VLOOKUP(U7,DASHBOARD!$H$43:$K$46,4))</f>
        <v>2</v>
      </c>
      <c r="W7" s="19">
        <f>V7</f>
        <v>2</v>
      </c>
      <c r="X7" s="19" t="str">
        <f>IF(U7=0,"-",IF(W7=4,"Very Good",IF(W7=3,"Good",IF(W7=2,"Enough",IF(W7=1,"Not Enough")))))</f>
        <v>Enough</v>
      </c>
      <c r="Y7" s="12"/>
      <c r="Z7" s="19">
        <f>(W7+R7+M7+H7)</f>
        <v>12</v>
      </c>
      <c r="AA7" s="19" t="str">
        <f>IF(Z7=0,"-",VLOOKUP(Z7,DASHBOARD!$H$52:$K$55,4))</f>
        <v>Very Good</v>
      </c>
      <c r="AB7" s="4"/>
    </row>
    <row r="8" spans="1:28" x14ac:dyDescent="0.45">
      <c r="A8" s="4"/>
      <c r="B8" s="8">
        <v>2</v>
      </c>
      <c r="C8" s="9" t="s">
        <v>11</v>
      </c>
      <c r="D8" s="8" t="s">
        <v>13</v>
      </c>
      <c r="E8" s="8">
        <v>17</v>
      </c>
      <c r="F8" s="10"/>
      <c r="G8" s="18" t="str">
        <f>IF(F8=0,"-",VLOOKUP(F8,DASHBOARD!$H$16:$K$19,4))</f>
        <v>-</v>
      </c>
      <c r="H8" s="18" t="str">
        <f t="shared" ref="H8:H12" si="0">G8</f>
        <v>-</v>
      </c>
      <c r="I8" s="18" t="str">
        <f t="shared" ref="I8:I11" si="1">IF(F8=0,"-",IF(H8=4,"Very good",IF(H8=3,"Good",IF(H8=2,"Enough",IF(H8=1,"Not Enough")))))</f>
        <v>-</v>
      </c>
      <c r="J8" s="11"/>
      <c r="K8" s="8"/>
      <c r="L8" s="19" t="str">
        <f>IF(K8=0,"-",VLOOKUP(K8,DASHBOARD!$H$25:$K$28,4))</f>
        <v>-</v>
      </c>
      <c r="M8" s="19" t="str">
        <f t="shared" ref="M8:M29" si="2">L8</f>
        <v>-</v>
      </c>
      <c r="N8" s="19" t="str">
        <f t="shared" ref="N8:N29" si="3">IF(K8=0,"-",IF(M8=4,"Very Good",IF(M8=3,"Good",IF(M8=2,"Enough",IF(M8=1,"Not Enough")))))</f>
        <v>-</v>
      </c>
      <c r="O8" s="12"/>
      <c r="P8" s="8"/>
      <c r="Q8" s="19" t="str">
        <f>IF(P8=0,"-",VLOOKUP(P8,DASHBOARD!$H$34:$K$37,4))</f>
        <v>-</v>
      </c>
      <c r="R8" s="19" t="str">
        <f t="shared" ref="R8:R28" si="4">Q8</f>
        <v>-</v>
      </c>
      <c r="S8" s="19" t="str">
        <f t="shared" ref="S8:S28" si="5">IF(P8=0,"-",IF(R8=4,"Very Good",IF(R8=3,"Good",IF(R8=2,"Enough",IF(R8=1,"Not Enough")))))</f>
        <v>-</v>
      </c>
      <c r="T8" s="12"/>
      <c r="U8" s="8"/>
      <c r="V8" s="19" t="str">
        <f>IF(U8=0,"-",VLOOKUP(U8,DASHBOARD!$H$43:$K$46,4))</f>
        <v>-</v>
      </c>
      <c r="W8" s="19" t="str">
        <f t="shared" ref="W8:W29" si="6">V8</f>
        <v>-</v>
      </c>
      <c r="X8" s="19" t="str">
        <f t="shared" ref="X8:X29" si="7">IF(U8=0,"-",IF(W8=4,"Very Good",IF(W8=3,"Good",IF(W8=2,"Enough",IF(W8=1,"Not Enough")))))</f>
        <v>-</v>
      </c>
      <c r="Y8" s="12"/>
      <c r="Z8" s="19" t="e">
        <f t="shared" ref="Z8:Z28" si="8">(W8+R8+M8+H8)</f>
        <v>#VALUE!</v>
      </c>
      <c r="AA8" s="19" t="e">
        <f>IF(Z8=0,"-",VLOOKUP(Z8,DASHBOARD!$H$52:$K$55,4))</f>
        <v>#VALUE!</v>
      </c>
      <c r="AB8" s="4"/>
    </row>
    <row r="9" spans="1:28" x14ac:dyDescent="0.45">
      <c r="A9" s="4"/>
      <c r="B9" s="8">
        <v>3</v>
      </c>
      <c r="C9" s="9" t="s">
        <v>12</v>
      </c>
      <c r="D9" s="8" t="s">
        <v>14</v>
      </c>
      <c r="E9" s="8">
        <v>15</v>
      </c>
      <c r="F9" s="10"/>
      <c r="G9" s="18" t="str">
        <f>IF(F9=0,"-",VLOOKUP(F9,DASHBOARD!$H$16:$K$19,4))</f>
        <v>-</v>
      </c>
      <c r="H9" s="18" t="str">
        <f t="shared" si="0"/>
        <v>-</v>
      </c>
      <c r="I9" s="18" t="str">
        <f t="shared" si="1"/>
        <v>-</v>
      </c>
      <c r="J9" s="11"/>
      <c r="K9" s="8"/>
      <c r="L9" s="19" t="str">
        <f>IF(K9=0,"-",VLOOKUP(K9,DASHBOARD!$H$25:$K$28,4))</f>
        <v>-</v>
      </c>
      <c r="M9" s="19" t="str">
        <f t="shared" si="2"/>
        <v>-</v>
      </c>
      <c r="N9" s="19" t="str">
        <f t="shared" si="3"/>
        <v>-</v>
      </c>
      <c r="O9" s="12"/>
      <c r="P9" s="8"/>
      <c r="Q9" s="19" t="str">
        <f>IF(P9=0,"-",VLOOKUP(P9,DASHBOARD!$H$34:$K$37,4))</f>
        <v>-</v>
      </c>
      <c r="R9" s="19" t="str">
        <f t="shared" si="4"/>
        <v>-</v>
      </c>
      <c r="S9" s="19" t="str">
        <f t="shared" si="5"/>
        <v>-</v>
      </c>
      <c r="T9" s="12"/>
      <c r="U9" s="8"/>
      <c r="V9" s="19" t="str">
        <f>IF(U9=0,"-",VLOOKUP(U9,DASHBOARD!$H$43:$K$46,4))</f>
        <v>-</v>
      </c>
      <c r="W9" s="19" t="str">
        <f t="shared" si="6"/>
        <v>-</v>
      </c>
      <c r="X9" s="19" t="str">
        <f t="shared" si="7"/>
        <v>-</v>
      </c>
      <c r="Y9" s="12"/>
      <c r="Z9" s="19" t="e">
        <f t="shared" si="8"/>
        <v>#VALUE!</v>
      </c>
      <c r="AA9" s="19" t="e">
        <f>IF(Z9=0,"-",VLOOKUP(Z9,DASHBOARD!$H$52:$K$55,4))</f>
        <v>#VALUE!</v>
      </c>
      <c r="AB9" s="4"/>
    </row>
    <row r="10" spans="1:28" x14ac:dyDescent="0.45">
      <c r="A10" s="4"/>
      <c r="B10" s="8">
        <v>4</v>
      </c>
      <c r="C10" s="9"/>
      <c r="D10" s="8"/>
      <c r="E10" s="8"/>
      <c r="F10" s="10"/>
      <c r="G10" s="18" t="str">
        <f>IF(F10=0,"-",VLOOKUP(F10,DASHBOARD!$H$16:$K$19,4))</f>
        <v>-</v>
      </c>
      <c r="H10" s="18" t="str">
        <f t="shared" si="0"/>
        <v>-</v>
      </c>
      <c r="I10" s="18" t="str">
        <f t="shared" si="1"/>
        <v>-</v>
      </c>
      <c r="J10" s="11"/>
      <c r="K10" s="8"/>
      <c r="L10" s="19" t="str">
        <f>IF(K10=0,"-",VLOOKUP(K10,DASHBOARD!$H$25:$K$28,4))</f>
        <v>-</v>
      </c>
      <c r="M10" s="19" t="str">
        <f t="shared" si="2"/>
        <v>-</v>
      </c>
      <c r="N10" s="19" t="str">
        <f t="shared" si="3"/>
        <v>-</v>
      </c>
      <c r="O10" s="12"/>
      <c r="P10" s="8"/>
      <c r="Q10" s="19" t="str">
        <f>IF(P10=0,"-",VLOOKUP(P10,DASHBOARD!$H$34:$K$37,4))</f>
        <v>-</v>
      </c>
      <c r="R10" s="19" t="str">
        <f t="shared" si="4"/>
        <v>-</v>
      </c>
      <c r="S10" s="19" t="str">
        <f t="shared" si="5"/>
        <v>-</v>
      </c>
      <c r="T10" s="12"/>
      <c r="U10" s="8"/>
      <c r="V10" s="19" t="str">
        <f>IF(U10=0,"-",VLOOKUP(U10,DASHBOARD!$H$43:$K$46,4))</f>
        <v>-</v>
      </c>
      <c r="W10" s="19" t="str">
        <f t="shared" si="6"/>
        <v>-</v>
      </c>
      <c r="X10" s="19" t="str">
        <f t="shared" si="7"/>
        <v>-</v>
      </c>
      <c r="Y10" s="12"/>
      <c r="Z10" s="19" t="e">
        <f t="shared" si="8"/>
        <v>#VALUE!</v>
      </c>
      <c r="AA10" s="19" t="e">
        <f>IF(Z10=0,"-",VLOOKUP(Z10,DASHBOARD!$H$52:$K$55,4))</f>
        <v>#VALUE!</v>
      </c>
      <c r="AB10" s="4"/>
    </row>
    <row r="11" spans="1:28" x14ac:dyDescent="0.45">
      <c r="A11" s="4"/>
      <c r="B11" s="8">
        <v>5</v>
      </c>
      <c r="C11" s="9"/>
      <c r="D11" s="8"/>
      <c r="E11" s="8"/>
      <c r="F11" s="10"/>
      <c r="G11" s="18" t="str">
        <f>IF(F11=0,"-",VLOOKUP(F11,DASHBOARD!$H$16:$K$19,4))</f>
        <v>-</v>
      </c>
      <c r="H11" s="18" t="str">
        <f t="shared" si="0"/>
        <v>-</v>
      </c>
      <c r="I11" s="18" t="str">
        <f t="shared" si="1"/>
        <v>-</v>
      </c>
      <c r="J11" s="11"/>
      <c r="K11" s="8"/>
      <c r="L11" s="19" t="str">
        <f>IF(K11=0,"-",VLOOKUP(K11,DASHBOARD!$H$25:$K$28,4))</f>
        <v>-</v>
      </c>
      <c r="M11" s="19" t="str">
        <f t="shared" si="2"/>
        <v>-</v>
      </c>
      <c r="N11" s="19" t="str">
        <f t="shared" si="3"/>
        <v>-</v>
      </c>
      <c r="O11" s="12"/>
      <c r="P11" s="8"/>
      <c r="Q11" s="19" t="str">
        <f>IF(P11=0,"-",VLOOKUP(P11,DASHBOARD!$H$34:$K$37,4))</f>
        <v>-</v>
      </c>
      <c r="R11" s="19" t="str">
        <f t="shared" si="4"/>
        <v>-</v>
      </c>
      <c r="S11" s="19" t="str">
        <f t="shared" si="5"/>
        <v>-</v>
      </c>
      <c r="T11" s="12"/>
      <c r="U11" s="8"/>
      <c r="V11" s="19" t="str">
        <f>IF(U11=0,"-",VLOOKUP(U11,DASHBOARD!$H$43:$K$46,4))</f>
        <v>-</v>
      </c>
      <c r="W11" s="19" t="str">
        <f t="shared" si="6"/>
        <v>-</v>
      </c>
      <c r="X11" s="19" t="str">
        <f t="shared" si="7"/>
        <v>-</v>
      </c>
      <c r="Y11" s="12"/>
      <c r="Z11" s="19" t="e">
        <f t="shared" si="8"/>
        <v>#VALUE!</v>
      </c>
      <c r="AA11" s="19" t="e">
        <f>IF(Z11=0,"-",VLOOKUP(Z11,DASHBOARD!$H$52:$K$55,4))</f>
        <v>#VALUE!</v>
      </c>
      <c r="AB11" s="4"/>
    </row>
    <row r="12" spans="1:28" x14ac:dyDescent="0.45">
      <c r="A12" s="4"/>
      <c r="B12" s="8">
        <v>6</v>
      </c>
      <c r="C12" s="9"/>
      <c r="D12" s="8"/>
      <c r="E12" s="8"/>
      <c r="F12" s="10"/>
      <c r="G12" s="18" t="str">
        <f>IF(F12=0,"-",VLOOKUP(F12,DASHBOARD!$H$16:$K$19,4))</f>
        <v>-</v>
      </c>
      <c r="H12" s="18" t="str">
        <f t="shared" si="0"/>
        <v>-</v>
      </c>
      <c r="I12" s="18" t="str">
        <f t="shared" ref="I12:I29" si="9">IF(F12=0,"-",IF(H12=4,"Very good",IF(H12=3,"Good",IF(H12=2,"Enough",IF(H12=1,"Not Enough")))))</f>
        <v>-</v>
      </c>
      <c r="J12" s="11"/>
      <c r="K12" s="8"/>
      <c r="L12" s="19" t="str">
        <f>IF(K12=0,"-",VLOOKUP(K12,DASHBOARD!$H$25:$K$28,4))</f>
        <v>-</v>
      </c>
      <c r="M12" s="19" t="str">
        <f t="shared" si="2"/>
        <v>-</v>
      </c>
      <c r="N12" s="19" t="str">
        <f t="shared" si="3"/>
        <v>-</v>
      </c>
      <c r="O12" s="12"/>
      <c r="P12" s="8"/>
      <c r="Q12" s="19" t="str">
        <f>IF(P12=0,"-",VLOOKUP(P12,DASHBOARD!$H$34:$K$37,4))</f>
        <v>-</v>
      </c>
      <c r="R12" s="19" t="str">
        <f t="shared" si="4"/>
        <v>-</v>
      </c>
      <c r="S12" s="19" t="str">
        <f t="shared" si="5"/>
        <v>-</v>
      </c>
      <c r="T12" s="12"/>
      <c r="U12" s="8"/>
      <c r="V12" s="19" t="str">
        <f>IF(U12=0,"-",VLOOKUP(U12,DASHBOARD!$H$43:$K$46,4))</f>
        <v>-</v>
      </c>
      <c r="W12" s="19" t="str">
        <f t="shared" si="6"/>
        <v>-</v>
      </c>
      <c r="X12" s="19" t="str">
        <f t="shared" si="7"/>
        <v>-</v>
      </c>
      <c r="Y12" s="12"/>
      <c r="Z12" s="19" t="e">
        <f t="shared" si="8"/>
        <v>#VALUE!</v>
      </c>
      <c r="AA12" s="19" t="e">
        <f>IF(Z12=0,"-",VLOOKUP(Z12,DASHBOARD!$H$52:$K$55,4))</f>
        <v>#VALUE!</v>
      </c>
      <c r="AB12" s="4"/>
    </row>
    <row r="13" spans="1:28" x14ac:dyDescent="0.45">
      <c r="A13" s="4"/>
      <c r="B13" s="8">
        <v>7</v>
      </c>
      <c r="C13" s="9"/>
      <c r="D13" s="8"/>
      <c r="E13" s="8"/>
      <c r="F13" s="10"/>
      <c r="G13" s="18" t="str">
        <f>IF(F13=0,"-",VLOOKUP(F13,DASHBOARD!$H$16:$K$19,4))</f>
        <v>-</v>
      </c>
      <c r="H13" s="18" t="str">
        <f t="shared" ref="H13:H29" si="10">G13</f>
        <v>-</v>
      </c>
      <c r="I13" s="18" t="str">
        <f t="shared" si="9"/>
        <v>-</v>
      </c>
      <c r="J13" s="11"/>
      <c r="K13" s="8"/>
      <c r="L13" s="19" t="str">
        <f>IF(K13=0,"-",VLOOKUP(K13,DASHBOARD!$H$25:$K$28,4))</f>
        <v>-</v>
      </c>
      <c r="M13" s="19" t="str">
        <f t="shared" si="2"/>
        <v>-</v>
      </c>
      <c r="N13" s="19" t="str">
        <f t="shared" si="3"/>
        <v>-</v>
      </c>
      <c r="O13" s="12"/>
      <c r="P13" s="8"/>
      <c r="Q13" s="19" t="str">
        <f>IF(P13=0,"-",VLOOKUP(P13,DASHBOARD!$H$34:$K$37,4))</f>
        <v>-</v>
      </c>
      <c r="R13" s="19" t="str">
        <f t="shared" si="4"/>
        <v>-</v>
      </c>
      <c r="S13" s="19" t="str">
        <f t="shared" si="5"/>
        <v>-</v>
      </c>
      <c r="T13" s="12"/>
      <c r="U13" s="8"/>
      <c r="V13" s="19" t="str">
        <f>IF(U13=0,"-",VLOOKUP(U13,DASHBOARD!$H$43:$K$46,4))</f>
        <v>-</v>
      </c>
      <c r="W13" s="19" t="str">
        <f t="shared" si="6"/>
        <v>-</v>
      </c>
      <c r="X13" s="19" t="str">
        <f t="shared" si="7"/>
        <v>-</v>
      </c>
      <c r="Y13" s="12"/>
      <c r="Z13" s="19" t="e">
        <f t="shared" si="8"/>
        <v>#VALUE!</v>
      </c>
      <c r="AA13" s="19" t="e">
        <f>IF(Z13=0,"-",VLOOKUP(Z13,DASHBOARD!$H$52:$K$55,4))</f>
        <v>#VALUE!</v>
      </c>
      <c r="AB13" s="4"/>
    </row>
    <row r="14" spans="1:28" x14ac:dyDescent="0.45">
      <c r="A14" s="4"/>
      <c r="B14" s="8">
        <v>8</v>
      </c>
      <c r="C14" s="9"/>
      <c r="D14" s="8"/>
      <c r="E14" s="8"/>
      <c r="F14" s="10"/>
      <c r="G14" s="18" t="str">
        <f>IF(F14=0,"-",VLOOKUP(F14,DASHBOARD!$H$16:$K$19,4))</f>
        <v>-</v>
      </c>
      <c r="H14" s="18" t="str">
        <f t="shared" si="10"/>
        <v>-</v>
      </c>
      <c r="I14" s="18" t="str">
        <f t="shared" si="9"/>
        <v>-</v>
      </c>
      <c r="J14" s="11"/>
      <c r="K14" s="8"/>
      <c r="L14" s="19" t="str">
        <f>IF(K14=0,"-",VLOOKUP(K14,DASHBOARD!$H$25:$K$28,4))</f>
        <v>-</v>
      </c>
      <c r="M14" s="19" t="str">
        <f t="shared" si="2"/>
        <v>-</v>
      </c>
      <c r="N14" s="19" t="str">
        <f t="shared" si="3"/>
        <v>-</v>
      </c>
      <c r="O14" s="12"/>
      <c r="P14" s="8"/>
      <c r="Q14" s="19" t="str">
        <f>IF(P14=0,"-",VLOOKUP(P14,DASHBOARD!$H$34:$K$37,4))</f>
        <v>-</v>
      </c>
      <c r="R14" s="19" t="str">
        <f t="shared" si="4"/>
        <v>-</v>
      </c>
      <c r="S14" s="19" t="str">
        <f t="shared" si="5"/>
        <v>-</v>
      </c>
      <c r="T14" s="12"/>
      <c r="U14" s="8"/>
      <c r="V14" s="19" t="str">
        <f>IF(U14=0,"-",VLOOKUP(U14,DASHBOARD!$H$43:$K$46,4))</f>
        <v>-</v>
      </c>
      <c r="W14" s="19" t="str">
        <f t="shared" si="6"/>
        <v>-</v>
      </c>
      <c r="X14" s="19" t="str">
        <f t="shared" si="7"/>
        <v>-</v>
      </c>
      <c r="Y14" s="12"/>
      <c r="Z14" s="19" t="e">
        <f t="shared" si="8"/>
        <v>#VALUE!</v>
      </c>
      <c r="AA14" s="19" t="e">
        <f>IF(Z14=0,"-",VLOOKUP(Z14,DASHBOARD!$H$52:$K$55,4))</f>
        <v>#VALUE!</v>
      </c>
      <c r="AB14" s="4"/>
    </row>
    <row r="15" spans="1:28" x14ac:dyDescent="0.45">
      <c r="A15" s="4"/>
      <c r="B15" s="8">
        <v>9</v>
      </c>
      <c r="C15" s="9"/>
      <c r="D15" s="8"/>
      <c r="E15" s="8"/>
      <c r="F15" s="10"/>
      <c r="G15" s="18" t="str">
        <f>IF(F15=0,"-",VLOOKUP(F15,DASHBOARD!$H$16:$K$19,4))</f>
        <v>-</v>
      </c>
      <c r="H15" s="18" t="str">
        <f t="shared" si="10"/>
        <v>-</v>
      </c>
      <c r="I15" s="18" t="str">
        <f t="shared" si="9"/>
        <v>-</v>
      </c>
      <c r="J15" s="11"/>
      <c r="K15" s="8"/>
      <c r="L15" s="19" t="str">
        <f>IF(K15=0,"-",VLOOKUP(K15,DASHBOARD!$H$25:$K$28,4))</f>
        <v>-</v>
      </c>
      <c r="M15" s="19" t="str">
        <f t="shared" si="2"/>
        <v>-</v>
      </c>
      <c r="N15" s="19" t="str">
        <f t="shared" si="3"/>
        <v>-</v>
      </c>
      <c r="O15" s="12"/>
      <c r="P15" s="8"/>
      <c r="Q15" s="19" t="str">
        <f>IF(P15=0,"-",VLOOKUP(P15,DASHBOARD!$H$34:$K$37,4))</f>
        <v>-</v>
      </c>
      <c r="R15" s="19" t="str">
        <f t="shared" si="4"/>
        <v>-</v>
      </c>
      <c r="S15" s="19" t="str">
        <f t="shared" si="5"/>
        <v>-</v>
      </c>
      <c r="T15" s="12"/>
      <c r="U15" s="8"/>
      <c r="V15" s="19" t="str">
        <f>IF(U15=0,"-",VLOOKUP(U15,DASHBOARD!$H$43:$K$46,4))</f>
        <v>-</v>
      </c>
      <c r="W15" s="19" t="str">
        <f t="shared" si="6"/>
        <v>-</v>
      </c>
      <c r="X15" s="19" t="str">
        <f t="shared" si="7"/>
        <v>-</v>
      </c>
      <c r="Y15" s="12"/>
      <c r="Z15" s="19" t="e">
        <f t="shared" si="8"/>
        <v>#VALUE!</v>
      </c>
      <c r="AA15" s="19" t="e">
        <f>IF(Z15=0,"-",VLOOKUP(Z15,DASHBOARD!$H$52:$K$55,4))</f>
        <v>#VALUE!</v>
      </c>
      <c r="AB15" s="4"/>
    </row>
    <row r="16" spans="1:28" x14ac:dyDescent="0.45">
      <c r="A16" s="4"/>
      <c r="B16" s="8">
        <v>10</v>
      </c>
      <c r="C16" s="9"/>
      <c r="D16" s="8"/>
      <c r="E16" s="8"/>
      <c r="F16" s="10"/>
      <c r="G16" s="18" t="str">
        <f>IF(F16=0,"-",VLOOKUP(F16,DASHBOARD!$H$16:$K$19,4))</f>
        <v>-</v>
      </c>
      <c r="H16" s="18" t="str">
        <f t="shared" si="10"/>
        <v>-</v>
      </c>
      <c r="I16" s="18" t="str">
        <f t="shared" si="9"/>
        <v>-</v>
      </c>
      <c r="J16" s="11"/>
      <c r="K16" s="8"/>
      <c r="L16" s="19" t="str">
        <f>IF(K16=0,"-",VLOOKUP(K16,DASHBOARD!$H$25:$K$28,4))</f>
        <v>-</v>
      </c>
      <c r="M16" s="19" t="str">
        <f t="shared" si="2"/>
        <v>-</v>
      </c>
      <c r="N16" s="19" t="str">
        <f t="shared" si="3"/>
        <v>-</v>
      </c>
      <c r="O16" s="12"/>
      <c r="P16" s="8"/>
      <c r="Q16" s="19" t="str">
        <f>IF(P16=0,"-",VLOOKUP(P16,DASHBOARD!$H$34:$K$37,4))</f>
        <v>-</v>
      </c>
      <c r="R16" s="19" t="str">
        <f t="shared" si="4"/>
        <v>-</v>
      </c>
      <c r="S16" s="19" t="str">
        <f t="shared" si="5"/>
        <v>-</v>
      </c>
      <c r="T16" s="12"/>
      <c r="U16" s="8"/>
      <c r="V16" s="19" t="str">
        <f>IF(U16=0,"-",VLOOKUP(U16,DASHBOARD!$H$43:$K$46,4))</f>
        <v>-</v>
      </c>
      <c r="W16" s="19" t="str">
        <f t="shared" si="6"/>
        <v>-</v>
      </c>
      <c r="X16" s="19" t="str">
        <f t="shared" si="7"/>
        <v>-</v>
      </c>
      <c r="Y16" s="12"/>
      <c r="Z16" s="19" t="e">
        <f t="shared" si="8"/>
        <v>#VALUE!</v>
      </c>
      <c r="AA16" s="19" t="e">
        <f>IF(Z16=0,"-",VLOOKUP(Z16,DASHBOARD!$H$52:$K$55,4))</f>
        <v>#VALUE!</v>
      </c>
      <c r="AB16" s="4"/>
    </row>
    <row r="17" spans="1:28" x14ac:dyDescent="0.45">
      <c r="A17" s="4"/>
      <c r="B17" s="8">
        <v>11</v>
      </c>
      <c r="C17" s="9"/>
      <c r="D17" s="8"/>
      <c r="E17" s="8"/>
      <c r="F17" s="10"/>
      <c r="G17" s="18" t="str">
        <f>IF(F17=0,"-",VLOOKUP(F17,DASHBOARD!$H$16:$K$19,4))</f>
        <v>-</v>
      </c>
      <c r="H17" s="18" t="str">
        <f t="shared" si="10"/>
        <v>-</v>
      </c>
      <c r="I17" s="18" t="str">
        <f t="shared" si="9"/>
        <v>-</v>
      </c>
      <c r="J17" s="11"/>
      <c r="K17" s="8"/>
      <c r="L17" s="19" t="str">
        <f>IF(K17=0,"-",VLOOKUP(K17,DASHBOARD!$H$25:$K$28,4))</f>
        <v>-</v>
      </c>
      <c r="M17" s="19" t="str">
        <f t="shared" si="2"/>
        <v>-</v>
      </c>
      <c r="N17" s="19" t="str">
        <f t="shared" si="3"/>
        <v>-</v>
      </c>
      <c r="O17" s="12"/>
      <c r="P17" s="8"/>
      <c r="Q17" s="19" t="str">
        <f>IF(P17=0,"-",VLOOKUP(P17,DASHBOARD!$H$34:$K$37,4))</f>
        <v>-</v>
      </c>
      <c r="R17" s="19" t="str">
        <f t="shared" si="4"/>
        <v>-</v>
      </c>
      <c r="S17" s="19" t="str">
        <f t="shared" si="5"/>
        <v>-</v>
      </c>
      <c r="T17" s="12"/>
      <c r="U17" s="8"/>
      <c r="V17" s="19" t="str">
        <f>IF(U17=0,"-",VLOOKUP(U17,DASHBOARD!$H$43:$K$46,4))</f>
        <v>-</v>
      </c>
      <c r="W17" s="19" t="str">
        <f t="shared" si="6"/>
        <v>-</v>
      </c>
      <c r="X17" s="19" t="str">
        <f t="shared" si="7"/>
        <v>-</v>
      </c>
      <c r="Y17" s="12"/>
      <c r="Z17" s="19" t="e">
        <f t="shared" si="8"/>
        <v>#VALUE!</v>
      </c>
      <c r="AA17" s="19" t="e">
        <f>IF(Z17=0,"-",VLOOKUP(Z17,DASHBOARD!$H$52:$K$55,4))</f>
        <v>#VALUE!</v>
      </c>
      <c r="AB17" s="4"/>
    </row>
    <row r="18" spans="1:28" x14ac:dyDescent="0.45">
      <c r="A18" s="4"/>
      <c r="B18" s="8">
        <v>12</v>
      </c>
      <c r="C18" s="9"/>
      <c r="D18" s="8"/>
      <c r="E18" s="8"/>
      <c r="F18" s="10"/>
      <c r="G18" s="18" t="str">
        <f>IF(F18=0,"-",VLOOKUP(F18,DASHBOARD!$H$16:$K$19,4))</f>
        <v>-</v>
      </c>
      <c r="H18" s="18" t="str">
        <f t="shared" si="10"/>
        <v>-</v>
      </c>
      <c r="I18" s="18" t="str">
        <f t="shared" si="9"/>
        <v>-</v>
      </c>
      <c r="J18" s="11"/>
      <c r="K18" s="8"/>
      <c r="L18" s="19" t="str">
        <f>IF(K18=0,"-",VLOOKUP(K18,DASHBOARD!$H$25:$K$28,4))</f>
        <v>-</v>
      </c>
      <c r="M18" s="19" t="str">
        <f t="shared" si="2"/>
        <v>-</v>
      </c>
      <c r="N18" s="19" t="str">
        <f t="shared" si="3"/>
        <v>-</v>
      </c>
      <c r="O18" s="12"/>
      <c r="P18" s="8"/>
      <c r="Q18" s="19" t="str">
        <f>IF(P18=0,"-",VLOOKUP(P18,DASHBOARD!$H$34:$K$37,4))</f>
        <v>-</v>
      </c>
      <c r="R18" s="19" t="str">
        <f t="shared" si="4"/>
        <v>-</v>
      </c>
      <c r="S18" s="19" t="str">
        <f t="shared" si="5"/>
        <v>-</v>
      </c>
      <c r="T18" s="12"/>
      <c r="U18" s="8"/>
      <c r="V18" s="19" t="str">
        <f>IF(U18=0,"-",VLOOKUP(U18,DASHBOARD!$H$43:$K$46,4))</f>
        <v>-</v>
      </c>
      <c r="W18" s="19" t="str">
        <f t="shared" si="6"/>
        <v>-</v>
      </c>
      <c r="X18" s="19" t="str">
        <f t="shared" si="7"/>
        <v>-</v>
      </c>
      <c r="Y18" s="12"/>
      <c r="Z18" s="19" t="e">
        <f t="shared" si="8"/>
        <v>#VALUE!</v>
      </c>
      <c r="AA18" s="19" t="e">
        <f>IF(Z18=0,"-",VLOOKUP(Z18,DASHBOARD!$H$52:$K$55,4))</f>
        <v>#VALUE!</v>
      </c>
      <c r="AB18" s="4"/>
    </row>
    <row r="19" spans="1:28" x14ac:dyDescent="0.45">
      <c r="A19" s="4"/>
      <c r="B19" s="8">
        <v>13</v>
      </c>
      <c r="C19" s="9"/>
      <c r="D19" s="8"/>
      <c r="E19" s="8"/>
      <c r="F19" s="10"/>
      <c r="G19" s="18" t="str">
        <f>IF(F19=0,"-",VLOOKUP(F19,DASHBOARD!$H$16:$K$19,4))</f>
        <v>-</v>
      </c>
      <c r="H19" s="18" t="str">
        <f t="shared" si="10"/>
        <v>-</v>
      </c>
      <c r="I19" s="18" t="str">
        <f t="shared" si="9"/>
        <v>-</v>
      </c>
      <c r="J19" s="11"/>
      <c r="K19" s="8"/>
      <c r="L19" s="19" t="str">
        <f>IF(K19=0,"-",VLOOKUP(K19,DASHBOARD!$H$25:$K$28,4))</f>
        <v>-</v>
      </c>
      <c r="M19" s="19" t="str">
        <f t="shared" si="2"/>
        <v>-</v>
      </c>
      <c r="N19" s="19" t="str">
        <f t="shared" si="3"/>
        <v>-</v>
      </c>
      <c r="O19" s="12"/>
      <c r="P19" s="8"/>
      <c r="Q19" s="19" t="str">
        <f>IF(P19=0,"-",VLOOKUP(P19,DASHBOARD!$H$34:$K$37,4))</f>
        <v>-</v>
      </c>
      <c r="R19" s="19" t="str">
        <f t="shared" si="4"/>
        <v>-</v>
      </c>
      <c r="S19" s="19" t="str">
        <f t="shared" si="5"/>
        <v>-</v>
      </c>
      <c r="T19" s="12"/>
      <c r="U19" s="8"/>
      <c r="V19" s="19" t="str">
        <f>IF(U19=0,"-",VLOOKUP(U19,DASHBOARD!$H$43:$K$46,4))</f>
        <v>-</v>
      </c>
      <c r="W19" s="19" t="str">
        <f t="shared" si="6"/>
        <v>-</v>
      </c>
      <c r="X19" s="19" t="str">
        <f t="shared" si="7"/>
        <v>-</v>
      </c>
      <c r="Y19" s="12"/>
      <c r="Z19" s="19" t="e">
        <f t="shared" si="8"/>
        <v>#VALUE!</v>
      </c>
      <c r="AA19" s="19" t="e">
        <f>IF(Z19=0,"-",VLOOKUP(Z19,DASHBOARD!$H$52:$K$55,4))</f>
        <v>#VALUE!</v>
      </c>
      <c r="AB19" s="4"/>
    </row>
    <row r="20" spans="1:28" x14ac:dyDescent="0.45">
      <c r="A20" s="4"/>
      <c r="B20" s="8">
        <v>14</v>
      </c>
      <c r="C20" s="9"/>
      <c r="D20" s="8"/>
      <c r="E20" s="8"/>
      <c r="F20" s="10"/>
      <c r="G20" s="18" t="str">
        <f>IF(F20=0,"-",VLOOKUP(F20,DASHBOARD!$H$16:$K$19,4))</f>
        <v>-</v>
      </c>
      <c r="H20" s="18" t="str">
        <f t="shared" si="10"/>
        <v>-</v>
      </c>
      <c r="I20" s="18" t="str">
        <f t="shared" si="9"/>
        <v>-</v>
      </c>
      <c r="J20" s="11"/>
      <c r="K20" s="8"/>
      <c r="L20" s="19" t="str">
        <f>IF(K20=0,"-",VLOOKUP(K20,DASHBOARD!$H$25:$K$28,4))</f>
        <v>-</v>
      </c>
      <c r="M20" s="19" t="str">
        <f t="shared" si="2"/>
        <v>-</v>
      </c>
      <c r="N20" s="19" t="str">
        <f t="shared" si="3"/>
        <v>-</v>
      </c>
      <c r="O20" s="12"/>
      <c r="P20" s="8"/>
      <c r="Q20" s="19" t="str">
        <f>IF(P20=0,"-",VLOOKUP(P20,DASHBOARD!$H$34:$K$37,4))</f>
        <v>-</v>
      </c>
      <c r="R20" s="19" t="str">
        <f t="shared" si="4"/>
        <v>-</v>
      </c>
      <c r="S20" s="19" t="str">
        <f t="shared" si="5"/>
        <v>-</v>
      </c>
      <c r="T20" s="12"/>
      <c r="U20" s="8"/>
      <c r="V20" s="19" t="str">
        <f>IF(U20=0,"-",VLOOKUP(U20,DASHBOARD!$H$43:$K$46,4))</f>
        <v>-</v>
      </c>
      <c r="W20" s="19" t="str">
        <f t="shared" si="6"/>
        <v>-</v>
      </c>
      <c r="X20" s="19" t="str">
        <f t="shared" si="7"/>
        <v>-</v>
      </c>
      <c r="Y20" s="12"/>
      <c r="Z20" s="19" t="e">
        <f t="shared" si="8"/>
        <v>#VALUE!</v>
      </c>
      <c r="AA20" s="19" t="e">
        <f>IF(Z20=0,"-",VLOOKUP(Z20,DASHBOARD!$H$52:$K$55,4))</f>
        <v>#VALUE!</v>
      </c>
      <c r="AB20" s="4"/>
    </row>
    <row r="21" spans="1:28" x14ac:dyDescent="0.45">
      <c r="A21" s="4"/>
      <c r="B21" s="8">
        <v>15</v>
      </c>
      <c r="C21" s="9"/>
      <c r="D21" s="8"/>
      <c r="E21" s="8"/>
      <c r="F21" s="10"/>
      <c r="G21" s="18" t="str">
        <f>IF(F21=0,"-",VLOOKUP(F21,DASHBOARD!$H$16:$K$19,4))</f>
        <v>-</v>
      </c>
      <c r="H21" s="18" t="str">
        <f t="shared" si="10"/>
        <v>-</v>
      </c>
      <c r="I21" s="18" t="str">
        <f t="shared" si="9"/>
        <v>-</v>
      </c>
      <c r="J21" s="11"/>
      <c r="K21" s="8"/>
      <c r="L21" s="19" t="str">
        <f>IF(K21=0,"-",VLOOKUP(K21,DASHBOARD!$H$25:$K$28,4))</f>
        <v>-</v>
      </c>
      <c r="M21" s="19" t="str">
        <f t="shared" si="2"/>
        <v>-</v>
      </c>
      <c r="N21" s="19" t="str">
        <f t="shared" si="3"/>
        <v>-</v>
      </c>
      <c r="O21" s="12"/>
      <c r="P21" s="8"/>
      <c r="Q21" s="19" t="str">
        <f>IF(P21=0,"-",VLOOKUP(P21,DASHBOARD!$H$34:$K$37,4))</f>
        <v>-</v>
      </c>
      <c r="R21" s="19" t="str">
        <f t="shared" si="4"/>
        <v>-</v>
      </c>
      <c r="S21" s="19" t="str">
        <f t="shared" si="5"/>
        <v>-</v>
      </c>
      <c r="T21" s="12"/>
      <c r="U21" s="8"/>
      <c r="V21" s="19" t="str">
        <f>IF(U21=0,"-",VLOOKUP(U21,DASHBOARD!$H$43:$K$46,4))</f>
        <v>-</v>
      </c>
      <c r="W21" s="19" t="str">
        <f t="shared" si="6"/>
        <v>-</v>
      </c>
      <c r="X21" s="19" t="str">
        <f t="shared" si="7"/>
        <v>-</v>
      </c>
      <c r="Y21" s="12"/>
      <c r="Z21" s="19" t="e">
        <f t="shared" si="8"/>
        <v>#VALUE!</v>
      </c>
      <c r="AA21" s="19" t="e">
        <f>IF(Z21=0,"-",VLOOKUP(Z21,DASHBOARD!$H$52:$K$55,4))</f>
        <v>#VALUE!</v>
      </c>
      <c r="AB21" s="4"/>
    </row>
    <row r="22" spans="1:28" x14ac:dyDescent="0.45">
      <c r="A22" s="4"/>
      <c r="B22" s="8">
        <v>16</v>
      </c>
      <c r="C22" s="9"/>
      <c r="D22" s="8"/>
      <c r="E22" s="8"/>
      <c r="F22" s="10"/>
      <c r="G22" s="18" t="str">
        <f>IF(F22=0,"-",VLOOKUP(F22,DASHBOARD!$H$16:$K$19,4))</f>
        <v>-</v>
      </c>
      <c r="H22" s="18" t="str">
        <f t="shared" si="10"/>
        <v>-</v>
      </c>
      <c r="I22" s="18" t="str">
        <f t="shared" si="9"/>
        <v>-</v>
      </c>
      <c r="J22" s="11"/>
      <c r="K22" s="8"/>
      <c r="L22" s="19" t="str">
        <f>IF(K22=0,"-",VLOOKUP(K22,DASHBOARD!$H$25:$K$28,4))</f>
        <v>-</v>
      </c>
      <c r="M22" s="19" t="str">
        <f t="shared" si="2"/>
        <v>-</v>
      </c>
      <c r="N22" s="19" t="str">
        <f t="shared" si="3"/>
        <v>-</v>
      </c>
      <c r="O22" s="12"/>
      <c r="P22" s="8"/>
      <c r="Q22" s="19" t="str">
        <f>IF(P22=0,"-",VLOOKUP(P22,DASHBOARD!$H$34:$K$37,4))</f>
        <v>-</v>
      </c>
      <c r="R22" s="19" t="str">
        <f t="shared" si="4"/>
        <v>-</v>
      </c>
      <c r="S22" s="19" t="str">
        <f t="shared" si="5"/>
        <v>-</v>
      </c>
      <c r="T22" s="12"/>
      <c r="U22" s="8"/>
      <c r="V22" s="19" t="str">
        <f>IF(U22=0,"-",VLOOKUP(U22,DASHBOARD!$H$43:$K$46,4))</f>
        <v>-</v>
      </c>
      <c r="W22" s="19" t="str">
        <f t="shared" si="6"/>
        <v>-</v>
      </c>
      <c r="X22" s="19" t="str">
        <f t="shared" si="7"/>
        <v>-</v>
      </c>
      <c r="Y22" s="12"/>
      <c r="Z22" s="19" t="e">
        <f t="shared" si="8"/>
        <v>#VALUE!</v>
      </c>
      <c r="AA22" s="19" t="e">
        <f>IF(Z22=0,"-",VLOOKUP(Z22,DASHBOARD!$H$52:$K$55,4))</f>
        <v>#VALUE!</v>
      </c>
      <c r="AB22" s="4"/>
    </row>
    <row r="23" spans="1:28" x14ac:dyDescent="0.45">
      <c r="A23" s="4"/>
      <c r="B23" s="8">
        <v>17</v>
      </c>
      <c r="C23" s="9"/>
      <c r="D23" s="8"/>
      <c r="E23" s="8"/>
      <c r="F23" s="10"/>
      <c r="G23" s="18" t="str">
        <f>IF(F23=0,"-",VLOOKUP(F23,DASHBOARD!$H$16:$K$19,4))</f>
        <v>-</v>
      </c>
      <c r="H23" s="18" t="str">
        <f t="shared" si="10"/>
        <v>-</v>
      </c>
      <c r="I23" s="18" t="str">
        <f t="shared" si="9"/>
        <v>-</v>
      </c>
      <c r="J23" s="11"/>
      <c r="K23" s="8"/>
      <c r="L23" s="19" t="str">
        <f>IF(K23=0,"-",VLOOKUP(K23,DASHBOARD!$H$25:$K$28,4))</f>
        <v>-</v>
      </c>
      <c r="M23" s="19" t="str">
        <f t="shared" si="2"/>
        <v>-</v>
      </c>
      <c r="N23" s="19" t="str">
        <f t="shared" si="3"/>
        <v>-</v>
      </c>
      <c r="O23" s="12"/>
      <c r="P23" s="8"/>
      <c r="Q23" s="19" t="str">
        <f>IF(P23=0,"-",VLOOKUP(P23,DASHBOARD!$H$34:$K$37,4))</f>
        <v>-</v>
      </c>
      <c r="R23" s="108" t="str">
        <f t="shared" si="4"/>
        <v>-</v>
      </c>
      <c r="S23" s="19" t="str">
        <f t="shared" si="5"/>
        <v>-</v>
      </c>
      <c r="T23" s="12"/>
      <c r="U23" s="8"/>
      <c r="V23" s="19" t="str">
        <f>IF(U23=0,"-",VLOOKUP(U23,DASHBOARD!$H$43:$K$46,4))</f>
        <v>-</v>
      </c>
      <c r="W23" s="19" t="str">
        <f t="shared" si="6"/>
        <v>-</v>
      </c>
      <c r="X23" s="19" t="str">
        <f t="shared" si="7"/>
        <v>-</v>
      </c>
      <c r="Y23" s="12"/>
      <c r="Z23" s="19" t="e">
        <f t="shared" si="8"/>
        <v>#VALUE!</v>
      </c>
      <c r="AA23" s="19" t="e">
        <f>IF(Z23=0,"-",VLOOKUP(Z23,DASHBOARD!$H$52:$K$55,4))</f>
        <v>#VALUE!</v>
      </c>
      <c r="AB23" s="4"/>
    </row>
    <row r="24" spans="1:28" x14ac:dyDescent="0.45">
      <c r="A24" s="4"/>
      <c r="B24" s="8">
        <v>18</v>
      </c>
      <c r="C24" s="9"/>
      <c r="D24" s="8"/>
      <c r="E24" s="8"/>
      <c r="F24" s="10"/>
      <c r="G24" s="18" t="str">
        <f>IF(F24=0,"-",VLOOKUP(F24,DASHBOARD!$H$16:$K$19,4))</f>
        <v>-</v>
      </c>
      <c r="H24" s="18" t="str">
        <f t="shared" si="10"/>
        <v>-</v>
      </c>
      <c r="I24" s="18" t="str">
        <f t="shared" si="9"/>
        <v>-</v>
      </c>
      <c r="J24" s="11"/>
      <c r="K24" s="8"/>
      <c r="L24" s="19" t="str">
        <f>IF(K24=0,"-",VLOOKUP(K24,DASHBOARD!$H$25:$K$28,4))</f>
        <v>-</v>
      </c>
      <c r="M24" s="19" t="str">
        <f t="shared" si="2"/>
        <v>-</v>
      </c>
      <c r="N24" s="19" t="str">
        <f t="shared" si="3"/>
        <v>-</v>
      </c>
      <c r="O24" s="12"/>
      <c r="P24" s="8"/>
      <c r="Q24" s="19" t="str">
        <f>IF(P24=0,"-",VLOOKUP(P24,DASHBOARD!$H$34:$K$37,4))</f>
        <v>-</v>
      </c>
      <c r="R24" s="19" t="str">
        <f t="shared" si="4"/>
        <v>-</v>
      </c>
      <c r="S24" s="19" t="str">
        <f t="shared" si="5"/>
        <v>-</v>
      </c>
      <c r="T24" s="12"/>
      <c r="U24" s="8"/>
      <c r="V24" s="19" t="str">
        <f>IF(U24=0,"-",VLOOKUP(U24,DASHBOARD!$H$43:$K$46,4))</f>
        <v>-</v>
      </c>
      <c r="W24" s="19" t="str">
        <f t="shared" si="6"/>
        <v>-</v>
      </c>
      <c r="X24" s="19" t="str">
        <f t="shared" si="7"/>
        <v>-</v>
      </c>
      <c r="Y24" s="12"/>
      <c r="Z24" s="19" t="e">
        <f t="shared" si="8"/>
        <v>#VALUE!</v>
      </c>
      <c r="AA24" s="19" t="e">
        <f>IF(Z24=0,"-",VLOOKUP(Z24,DASHBOARD!$H$52:$K$55,4))</f>
        <v>#VALUE!</v>
      </c>
      <c r="AB24" s="4"/>
    </row>
    <row r="25" spans="1:28" x14ac:dyDescent="0.45">
      <c r="A25" s="4"/>
      <c r="B25" s="8">
        <v>19</v>
      </c>
      <c r="C25" s="9"/>
      <c r="D25" s="8"/>
      <c r="E25" s="8"/>
      <c r="F25" s="10"/>
      <c r="G25" s="18" t="str">
        <f>IF(F25=0,"-",VLOOKUP(F25,DASHBOARD!$H$16:$K$19,4))</f>
        <v>-</v>
      </c>
      <c r="H25" s="18" t="str">
        <f t="shared" si="10"/>
        <v>-</v>
      </c>
      <c r="I25" s="18" t="str">
        <f t="shared" si="9"/>
        <v>-</v>
      </c>
      <c r="J25" s="11"/>
      <c r="K25" s="8"/>
      <c r="L25" s="19" t="str">
        <f>IF(K25=0,"-",VLOOKUP(K25,DASHBOARD!$H$25:$K$28,4))</f>
        <v>-</v>
      </c>
      <c r="M25" s="19" t="str">
        <f t="shared" si="2"/>
        <v>-</v>
      </c>
      <c r="N25" s="19" t="str">
        <f t="shared" si="3"/>
        <v>-</v>
      </c>
      <c r="O25" s="12"/>
      <c r="P25" s="8"/>
      <c r="Q25" s="19" t="str">
        <f>IF(P25=0,"-",VLOOKUP(P25,DASHBOARD!$H$34:$K$37,4))</f>
        <v>-</v>
      </c>
      <c r="R25" s="19" t="str">
        <f t="shared" si="4"/>
        <v>-</v>
      </c>
      <c r="S25" s="19" t="str">
        <f t="shared" si="5"/>
        <v>-</v>
      </c>
      <c r="T25" s="12"/>
      <c r="U25" s="8"/>
      <c r="V25" s="19" t="str">
        <f>IF(U25=0,"-",VLOOKUP(U25,DASHBOARD!$H$43:$K$46,4))</f>
        <v>-</v>
      </c>
      <c r="W25" s="19" t="str">
        <f t="shared" si="6"/>
        <v>-</v>
      </c>
      <c r="X25" s="19" t="str">
        <f t="shared" si="7"/>
        <v>-</v>
      </c>
      <c r="Y25" s="12"/>
      <c r="Z25" s="19" t="e">
        <f t="shared" si="8"/>
        <v>#VALUE!</v>
      </c>
      <c r="AA25" s="19" t="e">
        <f>IF(Z25=0,"-",VLOOKUP(Z25,DASHBOARD!$H$52:$K$55,4))</f>
        <v>#VALUE!</v>
      </c>
      <c r="AB25" s="4"/>
    </row>
    <row r="26" spans="1:28" x14ac:dyDescent="0.45">
      <c r="A26" s="4"/>
      <c r="B26" s="8">
        <v>20</v>
      </c>
      <c r="C26" s="9"/>
      <c r="D26" s="8"/>
      <c r="E26" s="8"/>
      <c r="F26" s="10"/>
      <c r="G26" s="18" t="str">
        <f>IF(F26=0,"-",VLOOKUP(F26,DASHBOARD!$H$16:$K$19,4))</f>
        <v>-</v>
      </c>
      <c r="H26" s="18" t="str">
        <f t="shared" si="10"/>
        <v>-</v>
      </c>
      <c r="I26" s="18" t="str">
        <f>IF(F26=0,"-",IF(H26=4,"Very good",IF(H26=3,"Good",IF(H26=2,"Enough",IF(H26=1,"Not Enough")))))</f>
        <v>-</v>
      </c>
      <c r="J26" s="11"/>
      <c r="K26" s="8"/>
      <c r="L26" s="19" t="str">
        <f>IF(K26=0,"-",VLOOKUP(K26,DASHBOARD!$H$25:$K$28,4))</f>
        <v>-</v>
      </c>
      <c r="M26" s="19" t="str">
        <f t="shared" si="2"/>
        <v>-</v>
      </c>
      <c r="N26" s="19" t="str">
        <f t="shared" si="3"/>
        <v>-</v>
      </c>
      <c r="O26" s="12"/>
      <c r="P26" s="8"/>
      <c r="Q26" s="19" t="str">
        <f>IF(P26=0,"-",VLOOKUP(P26,DASHBOARD!$H$34:$K$37,4))</f>
        <v>-</v>
      </c>
      <c r="R26" s="19" t="str">
        <f t="shared" si="4"/>
        <v>-</v>
      </c>
      <c r="S26" s="19" t="str">
        <f t="shared" si="5"/>
        <v>-</v>
      </c>
      <c r="T26" s="12"/>
      <c r="U26" s="8"/>
      <c r="V26" s="19" t="str">
        <f>IF(U26=0,"-",VLOOKUP(U26,DASHBOARD!$H$43:$K$46,4))</f>
        <v>-</v>
      </c>
      <c r="W26" s="19" t="str">
        <f t="shared" si="6"/>
        <v>-</v>
      </c>
      <c r="X26" s="19" t="str">
        <f t="shared" si="7"/>
        <v>-</v>
      </c>
      <c r="Y26" s="12"/>
      <c r="Z26" s="19" t="e">
        <f t="shared" si="8"/>
        <v>#VALUE!</v>
      </c>
      <c r="AA26" s="19" t="e">
        <f>IF(Z26=0,"-",VLOOKUP(Z26,DASHBOARD!$H$52:$K$55,4))</f>
        <v>#VALUE!</v>
      </c>
      <c r="AB26" s="4"/>
    </row>
    <row r="27" spans="1:28" x14ac:dyDescent="0.45">
      <c r="A27" s="4"/>
      <c r="B27" s="8">
        <v>21</v>
      </c>
      <c r="C27" s="9"/>
      <c r="D27" s="8"/>
      <c r="E27" s="8"/>
      <c r="F27" s="10"/>
      <c r="G27" s="18" t="str">
        <f>IF(F27=0,"-",VLOOKUP(F27,DASHBOARD!$H$16:$K$19,4))</f>
        <v>-</v>
      </c>
      <c r="H27" s="18" t="str">
        <f t="shared" si="10"/>
        <v>-</v>
      </c>
      <c r="I27" s="18" t="str">
        <f t="shared" si="9"/>
        <v>-</v>
      </c>
      <c r="J27" s="11"/>
      <c r="K27" s="8"/>
      <c r="L27" s="19" t="str">
        <f>IF(K27=0,"-",VLOOKUP(K27,DASHBOARD!$H$25:$K$28,4))</f>
        <v>-</v>
      </c>
      <c r="M27" s="19" t="str">
        <f t="shared" si="2"/>
        <v>-</v>
      </c>
      <c r="N27" s="19" t="str">
        <f t="shared" si="3"/>
        <v>-</v>
      </c>
      <c r="O27" s="12"/>
      <c r="P27" s="8"/>
      <c r="Q27" s="19" t="str">
        <f>IF(P27=0,"-",VLOOKUP(P27,DASHBOARD!$H$34:$K$37,4))</f>
        <v>-</v>
      </c>
      <c r="R27" s="19" t="str">
        <f t="shared" si="4"/>
        <v>-</v>
      </c>
      <c r="S27" s="19" t="str">
        <f t="shared" si="5"/>
        <v>-</v>
      </c>
      <c r="T27" s="12"/>
      <c r="U27" s="8"/>
      <c r="V27" s="19" t="str">
        <f>IF(U27=0,"-",VLOOKUP(U27,DASHBOARD!$H$43:$K$46,4))</f>
        <v>-</v>
      </c>
      <c r="W27" s="19" t="str">
        <f t="shared" si="6"/>
        <v>-</v>
      </c>
      <c r="X27" s="19" t="str">
        <f t="shared" si="7"/>
        <v>-</v>
      </c>
      <c r="Y27" s="12"/>
      <c r="Z27" s="19" t="e">
        <f t="shared" si="8"/>
        <v>#VALUE!</v>
      </c>
      <c r="AA27" s="19" t="e">
        <f>IF(Z27=0,"-",VLOOKUP(Z27,DASHBOARD!$H$52:$K$55,4))</f>
        <v>#VALUE!</v>
      </c>
      <c r="AB27" s="4"/>
    </row>
    <row r="28" spans="1:28" x14ac:dyDescent="0.45">
      <c r="A28" s="4"/>
      <c r="B28" s="8">
        <v>22</v>
      </c>
      <c r="C28" s="9"/>
      <c r="D28" s="8"/>
      <c r="E28" s="8"/>
      <c r="F28" s="10"/>
      <c r="G28" s="18" t="str">
        <f>IF(F28=0,"-",VLOOKUP(F28,DASHBOARD!$H$16:$K$19,4))</f>
        <v>-</v>
      </c>
      <c r="H28" s="18" t="str">
        <f t="shared" si="10"/>
        <v>-</v>
      </c>
      <c r="I28" s="18" t="str">
        <f t="shared" si="9"/>
        <v>-</v>
      </c>
      <c r="J28" s="11"/>
      <c r="K28" s="8"/>
      <c r="L28" s="19" t="str">
        <f>IF(K28=0,"-",VLOOKUP(K28,DASHBOARD!$H$25:$K$28,4))</f>
        <v>-</v>
      </c>
      <c r="M28" s="19" t="str">
        <f t="shared" si="2"/>
        <v>-</v>
      </c>
      <c r="N28" s="19" t="str">
        <f t="shared" si="3"/>
        <v>-</v>
      </c>
      <c r="O28" s="12"/>
      <c r="P28" s="8"/>
      <c r="Q28" s="19" t="str">
        <f>IF(P28=0,"-",VLOOKUP(P28,DASHBOARD!$H$34:$K$37,4))</f>
        <v>-</v>
      </c>
      <c r="R28" s="19" t="str">
        <f t="shared" si="4"/>
        <v>-</v>
      </c>
      <c r="S28" s="19" t="str">
        <f t="shared" si="5"/>
        <v>-</v>
      </c>
      <c r="T28" s="12"/>
      <c r="U28" s="8"/>
      <c r="V28" s="19" t="str">
        <f>IF(U28=0,"-",VLOOKUP(U28,DASHBOARD!$H$43:$K$46,4))</f>
        <v>-</v>
      </c>
      <c r="W28" s="19" t="str">
        <f t="shared" si="6"/>
        <v>-</v>
      </c>
      <c r="X28" s="19" t="str">
        <f t="shared" si="7"/>
        <v>-</v>
      </c>
      <c r="Y28" s="12"/>
      <c r="Z28" s="19" t="e">
        <f t="shared" si="8"/>
        <v>#VALUE!</v>
      </c>
      <c r="AA28" s="19" t="e">
        <f>IF(Z28=0,"-",VLOOKUP(Z28,DASHBOARD!$H$52:$K$55,4))</f>
        <v>#VALUE!</v>
      </c>
      <c r="AB28" s="4"/>
    </row>
    <row r="29" spans="1:28" x14ac:dyDescent="0.45">
      <c r="A29" s="4"/>
      <c r="B29" s="8">
        <v>23</v>
      </c>
      <c r="C29" s="9"/>
      <c r="D29" s="8"/>
      <c r="E29" s="8"/>
      <c r="F29" s="10"/>
      <c r="G29" s="18" t="str">
        <f>IF(F29=0,"-",VLOOKUP(F29,DASHBOARD!$H$16:$K$19,4))</f>
        <v>-</v>
      </c>
      <c r="H29" s="18" t="str">
        <f t="shared" si="10"/>
        <v>-</v>
      </c>
      <c r="I29" s="18" t="str">
        <f t="shared" si="9"/>
        <v>-</v>
      </c>
      <c r="J29" s="11"/>
      <c r="K29" s="100"/>
      <c r="L29" s="103" t="str">
        <f>IF(K29=0,"-",VLOOKUP(K29,DASHBOARD!$H$25:$K$28,4))</f>
        <v>-</v>
      </c>
      <c r="M29" s="103" t="str">
        <f t="shared" si="2"/>
        <v>-</v>
      </c>
      <c r="N29" s="103" t="str">
        <f t="shared" si="3"/>
        <v>-</v>
      </c>
      <c r="O29" s="12"/>
      <c r="P29" s="8"/>
      <c r="Q29" s="19" t="str">
        <f>IF(P29=0,"-",VLOOKUP(P29,DASHBOARD!$H$34:$K$37,4))</f>
        <v>-</v>
      </c>
      <c r="R29" s="19" t="str">
        <f t="shared" ref="R29:R92" si="11">Q29</f>
        <v>-</v>
      </c>
      <c r="S29" s="19" t="str">
        <f t="shared" ref="S29:S92" si="12">IF(P29=0,"-",IF(R29=4,"Very Good",IF(R29=3,"Good",IF(R29=2,"Enough",IF(R29=1,"Not Enough")))))</f>
        <v>-</v>
      </c>
      <c r="T29" s="12"/>
      <c r="U29" s="100"/>
      <c r="V29" s="103" t="str">
        <f>IF(U29=0,"-",VLOOKUP(U29,DASHBOARD!$H$43:$K$46,4))</f>
        <v>-</v>
      </c>
      <c r="W29" s="103" t="str">
        <f t="shared" si="6"/>
        <v>-</v>
      </c>
      <c r="X29" s="103" t="str">
        <f t="shared" si="7"/>
        <v>-</v>
      </c>
      <c r="Y29" s="12"/>
      <c r="Z29" s="19" t="e">
        <f>(W29+R29+M29+H29)</f>
        <v>#VALUE!</v>
      </c>
      <c r="AA29" s="19" t="e">
        <f>IF(Z29=0,"-",VLOOKUP(Z29,DASHBOARD!$H$52:$K$55,4))</f>
        <v>#VALUE!</v>
      </c>
      <c r="AB29" s="4"/>
    </row>
    <row r="30" spans="1:28" x14ac:dyDescent="0.45">
      <c r="A30" s="4"/>
      <c r="B30" s="8">
        <v>24</v>
      </c>
      <c r="C30" s="101"/>
      <c r="D30" s="100"/>
      <c r="E30" s="100"/>
      <c r="F30" s="102"/>
      <c r="G30" s="18" t="str">
        <f>IF(F30=0,"-",VLOOKUP(F30,DASHBOARD!$H$16:$K$19,4))</f>
        <v>-</v>
      </c>
      <c r="H30" s="18" t="str">
        <f t="shared" ref="H30:H93" si="13">G30</f>
        <v>-</v>
      </c>
      <c r="I30" s="18" t="str">
        <f t="shared" ref="I30:I93" si="14">IF(F30=0,"-",IF(H30=4,"Very good",IF(H30=3,"Good",IF(H30=2,"Enough",IF(H30=1,"Not Enough")))))</f>
        <v>-</v>
      </c>
      <c r="J30" s="11"/>
      <c r="K30" s="100"/>
      <c r="L30" s="103" t="str">
        <f>IF(K30=0,"-",VLOOKUP(K30,DASHBOARD!$H$25:$K$28,4))</f>
        <v>-</v>
      </c>
      <c r="M30" s="103" t="str">
        <f t="shared" ref="M30:M93" si="15">L30</f>
        <v>-</v>
      </c>
      <c r="N30" s="103" t="str">
        <f t="shared" ref="N30:N93" si="16">IF(K30=0,"-",IF(M30=4,"Very Good",IF(M30=3,"Good",IF(M30=2,"Enough",IF(M30=1,"Not Enough")))))</f>
        <v>-</v>
      </c>
      <c r="O30" s="4"/>
      <c r="P30" s="8"/>
      <c r="Q30" s="19" t="str">
        <f>IF(P30=0,"-",VLOOKUP(P30,DASHBOARD!$H$34:$K$37,4))</f>
        <v>-</v>
      </c>
      <c r="R30" s="19" t="str">
        <f t="shared" si="11"/>
        <v>-</v>
      </c>
      <c r="S30" s="19" t="str">
        <f t="shared" si="12"/>
        <v>-</v>
      </c>
      <c r="T30" s="4"/>
      <c r="U30" s="100"/>
      <c r="V30" s="103" t="str">
        <f>IF(U30=0,"-",VLOOKUP(U30,DASHBOARD!$H$43:$K$46,4))</f>
        <v>-</v>
      </c>
      <c r="W30" s="103" t="str">
        <f t="shared" ref="W30:W93" si="17">V30</f>
        <v>-</v>
      </c>
      <c r="X30" s="103" t="str">
        <f t="shared" ref="X30:X93" si="18">IF(U30=0,"-",IF(W30=4,"Very Good",IF(W30=3,"Good",IF(W30=2,"Enough",IF(W30=1,"Not Enough")))))</f>
        <v>-</v>
      </c>
      <c r="Y30" s="4"/>
      <c r="Z30" s="19" t="e">
        <f t="shared" ref="Z30:Z93" si="19">(W30+R30+M30+H30)</f>
        <v>#VALUE!</v>
      </c>
      <c r="AA30" s="19" t="e">
        <f>IF(Z30=0,"-",VLOOKUP(Z30,DASHBOARD!$H$52:$K$55,4))</f>
        <v>#VALUE!</v>
      </c>
      <c r="AB30" s="4"/>
    </row>
    <row r="31" spans="1:28" x14ac:dyDescent="0.45">
      <c r="A31" s="4"/>
      <c r="B31" s="8">
        <v>25</v>
      </c>
      <c r="C31" s="101"/>
      <c r="D31" s="100"/>
      <c r="E31" s="100"/>
      <c r="F31" s="102"/>
      <c r="G31" s="18" t="str">
        <f>IF(F31=0,"-",VLOOKUP(F31,DASHBOARD!$H$16:$K$19,4))</f>
        <v>-</v>
      </c>
      <c r="H31" s="18" t="str">
        <f t="shared" si="13"/>
        <v>-</v>
      </c>
      <c r="I31" s="18" t="str">
        <f t="shared" si="14"/>
        <v>-</v>
      </c>
      <c r="J31" s="11"/>
      <c r="K31" s="100"/>
      <c r="L31" s="103" t="str">
        <f>IF(K31=0,"-",VLOOKUP(K31,DASHBOARD!$H$25:$K$28,4))</f>
        <v>-</v>
      </c>
      <c r="M31" s="103" t="str">
        <f t="shared" si="15"/>
        <v>-</v>
      </c>
      <c r="N31" s="103" t="str">
        <f t="shared" si="16"/>
        <v>-</v>
      </c>
      <c r="O31" s="4"/>
      <c r="P31" s="8"/>
      <c r="Q31" s="19" t="str">
        <f>IF(P31=0,"-",VLOOKUP(P31,DASHBOARD!$H$34:$K$37,4))</f>
        <v>-</v>
      </c>
      <c r="R31" s="19" t="str">
        <f t="shared" si="11"/>
        <v>-</v>
      </c>
      <c r="S31" s="19" t="str">
        <f t="shared" si="12"/>
        <v>-</v>
      </c>
      <c r="T31" s="4"/>
      <c r="U31" s="100"/>
      <c r="V31" s="103" t="str">
        <f>IF(U31=0,"-",VLOOKUP(U31,DASHBOARD!$H$43:$K$46,4))</f>
        <v>-</v>
      </c>
      <c r="W31" s="103" t="str">
        <f t="shared" si="17"/>
        <v>-</v>
      </c>
      <c r="X31" s="103" t="str">
        <f t="shared" si="18"/>
        <v>-</v>
      </c>
      <c r="Y31" s="4"/>
      <c r="Z31" s="19" t="e">
        <f t="shared" si="19"/>
        <v>#VALUE!</v>
      </c>
      <c r="AA31" s="19" t="e">
        <f>IF(Z31=0,"-",VLOOKUP(Z31,DASHBOARD!$H$52:$K$55,4))</f>
        <v>#VALUE!</v>
      </c>
      <c r="AB31" s="4"/>
    </row>
    <row r="32" spans="1:28" x14ac:dyDescent="0.45">
      <c r="A32" s="4"/>
      <c r="B32" s="8">
        <v>26</v>
      </c>
      <c r="C32" s="101"/>
      <c r="D32" s="100"/>
      <c r="E32" s="100"/>
      <c r="F32" s="102"/>
      <c r="G32" s="18" t="str">
        <f>IF(F32=0,"-",VLOOKUP(F32,DASHBOARD!$H$16:$K$19,4))</f>
        <v>-</v>
      </c>
      <c r="H32" s="18" t="str">
        <f t="shared" si="13"/>
        <v>-</v>
      </c>
      <c r="I32" s="18" t="str">
        <f t="shared" si="14"/>
        <v>-</v>
      </c>
      <c r="J32" s="11"/>
      <c r="K32" s="100"/>
      <c r="L32" s="103" t="str">
        <f>IF(K32=0,"-",VLOOKUP(K32,DASHBOARD!$H$25:$K$28,4))</f>
        <v>-</v>
      </c>
      <c r="M32" s="103" t="str">
        <f t="shared" si="15"/>
        <v>-</v>
      </c>
      <c r="N32" s="103" t="str">
        <f t="shared" si="16"/>
        <v>-</v>
      </c>
      <c r="O32" s="4"/>
      <c r="P32" s="8"/>
      <c r="Q32" s="19" t="str">
        <f>IF(P32=0,"-",VLOOKUP(P32,DASHBOARD!$H$34:$K$37,4))</f>
        <v>-</v>
      </c>
      <c r="R32" s="19" t="str">
        <f t="shared" si="11"/>
        <v>-</v>
      </c>
      <c r="S32" s="19" t="str">
        <f t="shared" si="12"/>
        <v>-</v>
      </c>
      <c r="T32" s="4"/>
      <c r="U32" s="100"/>
      <c r="V32" s="103" t="str">
        <f>IF(U32=0,"-",VLOOKUP(U32,DASHBOARD!$H$43:$K$46,4))</f>
        <v>-</v>
      </c>
      <c r="W32" s="103" t="str">
        <f t="shared" si="17"/>
        <v>-</v>
      </c>
      <c r="X32" s="103" t="str">
        <f t="shared" si="18"/>
        <v>-</v>
      </c>
      <c r="Y32" s="4"/>
      <c r="Z32" s="19" t="e">
        <f t="shared" si="19"/>
        <v>#VALUE!</v>
      </c>
      <c r="AA32" s="19" t="e">
        <f>IF(Z32=0,"-",VLOOKUP(Z32,DASHBOARD!$H$52:$K$55,4))</f>
        <v>#VALUE!</v>
      </c>
      <c r="AB32" s="4"/>
    </row>
    <row r="33" spans="1:28" x14ac:dyDescent="0.45">
      <c r="A33" s="4"/>
      <c r="B33" s="8">
        <v>27</v>
      </c>
      <c r="C33" s="101"/>
      <c r="D33" s="100"/>
      <c r="E33" s="100"/>
      <c r="F33" s="102"/>
      <c r="G33" s="18" t="str">
        <f>IF(F33=0,"-",VLOOKUP(F33,DASHBOARD!$H$16:$K$19,4))</f>
        <v>-</v>
      </c>
      <c r="H33" s="18" t="str">
        <f t="shared" si="13"/>
        <v>-</v>
      </c>
      <c r="I33" s="18" t="str">
        <f t="shared" si="14"/>
        <v>-</v>
      </c>
      <c r="J33" s="11"/>
      <c r="K33" s="100"/>
      <c r="L33" s="103" t="str">
        <f>IF(K33=0,"-",VLOOKUP(K33,DASHBOARD!$H$25:$K$28,4))</f>
        <v>-</v>
      </c>
      <c r="M33" s="103" t="str">
        <f t="shared" si="15"/>
        <v>-</v>
      </c>
      <c r="N33" s="103" t="str">
        <f t="shared" si="16"/>
        <v>-</v>
      </c>
      <c r="O33" s="4"/>
      <c r="P33" s="8"/>
      <c r="Q33" s="19" t="str">
        <f>IF(P33=0,"-",VLOOKUP(P33,DASHBOARD!$H$34:$K$37,4))</f>
        <v>-</v>
      </c>
      <c r="R33" s="19" t="str">
        <f t="shared" si="11"/>
        <v>-</v>
      </c>
      <c r="S33" s="19" t="str">
        <f t="shared" si="12"/>
        <v>-</v>
      </c>
      <c r="T33" s="4"/>
      <c r="U33" s="100"/>
      <c r="V33" s="103" t="str">
        <f>IF(U33=0,"-",VLOOKUP(U33,DASHBOARD!$H$43:$K$46,4))</f>
        <v>-</v>
      </c>
      <c r="W33" s="103" t="str">
        <f t="shared" si="17"/>
        <v>-</v>
      </c>
      <c r="X33" s="103" t="str">
        <f t="shared" si="18"/>
        <v>-</v>
      </c>
      <c r="Y33" s="4"/>
      <c r="Z33" s="19" t="e">
        <f t="shared" si="19"/>
        <v>#VALUE!</v>
      </c>
      <c r="AA33" s="19" t="e">
        <f>IF(Z33=0,"-",VLOOKUP(Z33,DASHBOARD!$H$52:$K$55,4))</f>
        <v>#VALUE!</v>
      </c>
      <c r="AB33" s="4"/>
    </row>
    <row r="34" spans="1:28" x14ac:dyDescent="0.45">
      <c r="A34" s="4"/>
      <c r="B34" s="8">
        <v>28</v>
      </c>
      <c r="C34" s="101"/>
      <c r="D34" s="100"/>
      <c r="E34" s="100"/>
      <c r="F34" s="102"/>
      <c r="G34" s="18" t="str">
        <f>IF(F34=0,"-",VLOOKUP(F34,DASHBOARD!$H$16:$K$19,4))</f>
        <v>-</v>
      </c>
      <c r="H34" s="18" t="str">
        <f t="shared" si="13"/>
        <v>-</v>
      </c>
      <c r="I34" s="18" t="str">
        <f t="shared" si="14"/>
        <v>-</v>
      </c>
      <c r="J34" s="11"/>
      <c r="K34" s="100"/>
      <c r="L34" s="103" t="str">
        <f>IF(K34=0,"-",VLOOKUP(K34,DASHBOARD!$H$25:$K$28,4))</f>
        <v>-</v>
      </c>
      <c r="M34" s="103" t="str">
        <f t="shared" si="15"/>
        <v>-</v>
      </c>
      <c r="N34" s="103" t="str">
        <f t="shared" si="16"/>
        <v>-</v>
      </c>
      <c r="O34" s="4"/>
      <c r="P34" s="8"/>
      <c r="Q34" s="19" t="str">
        <f>IF(P34=0,"-",VLOOKUP(P34,DASHBOARD!$H$34:$K$37,4))</f>
        <v>-</v>
      </c>
      <c r="R34" s="19" t="str">
        <f t="shared" si="11"/>
        <v>-</v>
      </c>
      <c r="S34" s="19" t="str">
        <f t="shared" si="12"/>
        <v>-</v>
      </c>
      <c r="T34" s="4"/>
      <c r="U34" s="100"/>
      <c r="V34" s="103" t="str">
        <f>IF(U34=0,"-",VLOOKUP(U34,DASHBOARD!$H$43:$K$46,4))</f>
        <v>-</v>
      </c>
      <c r="W34" s="103" t="str">
        <f t="shared" si="17"/>
        <v>-</v>
      </c>
      <c r="X34" s="103" t="str">
        <f t="shared" si="18"/>
        <v>-</v>
      </c>
      <c r="Y34" s="4"/>
      <c r="Z34" s="19" t="e">
        <f t="shared" si="19"/>
        <v>#VALUE!</v>
      </c>
      <c r="AA34" s="19" t="e">
        <f>IF(Z34=0,"-",VLOOKUP(Z34,DASHBOARD!$H$52:$K$55,4))</f>
        <v>#VALUE!</v>
      </c>
      <c r="AB34" s="4"/>
    </row>
    <row r="35" spans="1:28" x14ac:dyDescent="0.45">
      <c r="A35" s="4"/>
      <c r="B35" s="8">
        <v>29</v>
      </c>
      <c r="C35" s="101"/>
      <c r="D35" s="100"/>
      <c r="E35" s="100"/>
      <c r="F35" s="102"/>
      <c r="G35" s="18" t="str">
        <f>IF(F35=0,"-",VLOOKUP(F35,DASHBOARD!$H$16:$K$19,4))</f>
        <v>-</v>
      </c>
      <c r="H35" s="18" t="str">
        <f t="shared" si="13"/>
        <v>-</v>
      </c>
      <c r="I35" s="18" t="str">
        <f t="shared" si="14"/>
        <v>-</v>
      </c>
      <c r="J35" s="11"/>
      <c r="K35" s="100"/>
      <c r="L35" s="103" t="str">
        <f>IF(K35=0,"-",VLOOKUP(K35,DASHBOARD!$H$25:$K$28,4))</f>
        <v>-</v>
      </c>
      <c r="M35" s="103" t="str">
        <f t="shared" si="15"/>
        <v>-</v>
      </c>
      <c r="N35" s="103" t="str">
        <f t="shared" si="16"/>
        <v>-</v>
      </c>
      <c r="O35" s="4"/>
      <c r="P35" s="8"/>
      <c r="Q35" s="19" t="str">
        <f>IF(P35=0,"-",VLOOKUP(P35,DASHBOARD!$H$34:$K$37,4))</f>
        <v>-</v>
      </c>
      <c r="R35" s="19" t="str">
        <f t="shared" si="11"/>
        <v>-</v>
      </c>
      <c r="S35" s="19" t="str">
        <f t="shared" si="12"/>
        <v>-</v>
      </c>
      <c r="T35" s="4"/>
      <c r="U35" s="100"/>
      <c r="V35" s="103" t="str">
        <f>IF(U35=0,"-",VLOOKUP(U35,DASHBOARD!$H$43:$K$46,4))</f>
        <v>-</v>
      </c>
      <c r="W35" s="103" t="str">
        <f t="shared" si="17"/>
        <v>-</v>
      </c>
      <c r="X35" s="103" t="str">
        <f t="shared" si="18"/>
        <v>-</v>
      </c>
      <c r="Y35" s="4"/>
      <c r="Z35" s="19" t="e">
        <f t="shared" si="19"/>
        <v>#VALUE!</v>
      </c>
      <c r="AA35" s="19" t="e">
        <f>IF(Z35=0,"-",VLOOKUP(Z35,DASHBOARD!$H$52:$K$55,4))</f>
        <v>#VALUE!</v>
      </c>
      <c r="AB35" s="4"/>
    </row>
    <row r="36" spans="1:28" x14ac:dyDescent="0.45">
      <c r="A36" s="4"/>
      <c r="B36" s="8">
        <v>30</v>
      </c>
      <c r="C36" s="101"/>
      <c r="D36" s="100"/>
      <c r="E36" s="100"/>
      <c r="F36" s="102"/>
      <c r="G36" s="18" t="str">
        <f>IF(F36=0,"-",VLOOKUP(F36,DASHBOARD!$H$16:$K$19,4))</f>
        <v>-</v>
      </c>
      <c r="H36" s="18" t="str">
        <f t="shared" si="13"/>
        <v>-</v>
      </c>
      <c r="I36" s="18" t="str">
        <f t="shared" si="14"/>
        <v>-</v>
      </c>
      <c r="J36" s="11"/>
      <c r="K36" s="100"/>
      <c r="L36" s="103" t="str">
        <f>IF(K36=0,"-",VLOOKUP(K36,DASHBOARD!$H$25:$K$28,4))</f>
        <v>-</v>
      </c>
      <c r="M36" s="103" t="str">
        <f t="shared" si="15"/>
        <v>-</v>
      </c>
      <c r="N36" s="103" t="str">
        <f t="shared" si="16"/>
        <v>-</v>
      </c>
      <c r="O36" s="4"/>
      <c r="P36" s="8"/>
      <c r="Q36" s="19" t="str">
        <f>IF(P36=0,"-",VLOOKUP(P36,DASHBOARD!$H$34:$K$37,4))</f>
        <v>-</v>
      </c>
      <c r="R36" s="19" t="str">
        <f t="shared" si="11"/>
        <v>-</v>
      </c>
      <c r="S36" s="19" t="str">
        <f t="shared" si="12"/>
        <v>-</v>
      </c>
      <c r="T36" s="4"/>
      <c r="U36" s="100"/>
      <c r="V36" s="103" t="str">
        <f>IF(U36=0,"-",VLOOKUP(U36,DASHBOARD!$H$43:$K$46,4))</f>
        <v>-</v>
      </c>
      <c r="W36" s="103" t="str">
        <f t="shared" si="17"/>
        <v>-</v>
      </c>
      <c r="X36" s="103" t="str">
        <f t="shared" si="18"/>
        <v>-</v>
      </c>
      <c r="Y36" s="4"/>
      <c r="Z36" s="19" t="e">
        <f t="shared" si="19"/>
        <v>#VALUE!</v>
      </c>
      <c r="AA36" s="19" t="e">
        <f>IF(Z36=0,"-",VLOOKUP(Z36,DASHBOARD!$H$52:$K$55,4))</f>
        <v>#VALUE!</v>
      </c>
      <c r="AB36" s="4"/>
    </row>
    <row r="37" spans="1:28" x14ac:dyDescent="0.45">
      <c r="A37" s="4"/>
      <c r="B37" s="8">
        <v>31</v>
      </c>
      <c r="C37" s="101"/>
      <c r="D37" s="100"/>
      <c r="E37" s="100"/>
      <c r="F37" s="102"/>
      <c r="G37" s="18" t="str">
        <f>IF(F37=0,"-",VLOOKUP(F37,DASHBOARD!$H$16:$K$19,4))</f>
        <v>-</v>
      </c>
      <c r="H37" s="18" t="str">
        <f t="shared" si="13"/>
        <v>-</v>
      </c>
      <c r="I37" s="18" t="str">
        <f t="shared" si="14"/>
        <v>-</v>
      </c>
      <c r="J37" s="11"/>
      <c r="K37" s="100"/>
      <c r="L37" s="103" t="str">
        <f>IF(K37=0,"-",VLOOKUP(K37,DASHBOARD!$H$25:$K$28,4))</f>
        <v>-</v>
      </c>
      <c r="M37" s="103" t="str">
        <f t="shared" si="15"/>
        <v>-</v>
      </c>
      <c r="N37" s="103" t="str">
        <f t="shared" si="16"/>
        <v>-</v>
      </c>
      <c r="O37" s="4"/>
      <c r="P37" s="8"/>
      <c r="Q37" s="19" t="str">
        <f>IF(P37=0,"-",VLOOKUP(P37,DASHBOARD!$H$34:$K$37,4))</f>
        <v>-</v>
      </c>
      <c r="R37" s="19" t="str">
        <f t="shared" si="11"/>
        <v>-</v>
      </c>
      <c r="S37" s="19" t="str">
        <f t="shared" si="12"/>
        <v>-</v>
      </c>
      <c r="T37" s="4"/>
      <c r="U37" s="100"/>
      <c r="V37" s="103" t="str">
        <f>IF(U37=0,"-",VLOOKUP(U37,DASHBOARD!$H$43:$K$46,4))</f>
        <v>-</v>
      </c>
      <c r="W37" s="103" t="str">
        <f t="shared" si="17"/>
        <v>-</v>
      </c>
      <c r="X37" s="103" t="str">
        <f t="shared" si="18"/>
        <v>-</v>
      </c>
      <c r="Y37" s="4"/>
      <c r="Z37" s="19" t="e">
        <f t="shared" si="19"/>
        <v>#VALUE!</v>
      </c>
      <c r="AA37" s="19" t="e">
        <f>IF(Z37=0,"-",VLOOKUP(Z37,DASHBOARD!$H$52:$K$55,4))</f>
        <v>#VALUE!</v>
      </c>
      <c r="AB37" s="4"/>
    </row>
    <row r="38" spans="1:28" x14ac:dyDescent="0.45">
      <c r="A38" s="4"/>
      <c r="B38" s="8">
        <v>32</v>
      </c>
      <c r="C38" s="101"/>
      <c r="D38" s="100"/>
      <c r="E38" s="100"/>
      <c r="F38" s="102"/>
      <c r="G38" s="18" t="str">
        <f>IF(F38=0,"-",VLOOKUP(F38,DASHBOARD!$H$16:$K$19,4))</f>
        <v>-</v>
      </c>
      <c r="H38" s="18" t="str">
        <f t="shared" si="13"/>
        <v>-</v>
      </c>
      <c r="I38" s="18" t="str">
        <f t="shared" si="14"/>
        <v>-</v>
      </c>
      <c r="J38" s="11"/>
      <c r="K38" s="100"/>
      <c r="L38" s="103" t="str">
        <f>IF(K38=0,"-",VLOOKUP(K38,DASHBOARD!$H$25:$K$28,4))</f>
        <v>-</v>
      </c>
      <c r="M38" s="103" t="str">
        <f t="shared" si="15"/>
        <v>-</v>
      </c>
      <c r="N38" s="103" t="str">
        <f t="shared" si="16"/>
        <v>-</v>
      </c>
      <c r="O38" s="4"/>
      <c r="P38" s="8"/>
      <c r="Q38" s="19" t="str">
        <f>IF(P38=0,"-",VLOOKUP(P38,DASHBOARD!$H$34:$K$37,4))</f>
        <v>-</v>
      </c>
      <c r="R38" s="19" t="str">
        <f t="shared" si="11"/>
        <v>-</v>
      </c>
      <c r="S38" s="19" t="str">
        <f t="shared" si="12"/>
        <v>-</v>
      </c>
      <c r="T38" s="4"/>
      <c r="U38" s="100"/>
      <c r="V38" s="103" t="str">
        <f>IF(U38=0,"-",VLOOKUP(U38,DASHBOARD!$H$43:$K$46,4))</f>
        <v>-</v>
      </c>
      <c r="W38" s="103" t="str">
        <f t="shared" si="17"/>
        <v>-</v>
      </c>
      <c r="X38" s="103" t="str">
        <f t="shared" si="18"/>
        <v>-</v>
      </c>
      <c r="Y38" s="4"/>
      <c r="Z38" s="19" t="e">
        <f t="shared" si="19"/>
        <v>#VALUE!</v>
      </c>
      <c r="AA38" s="19" t="e">
        <f>IF(Z38=0,"-",VLOOKUP(Z38,DASHBOARD!$H$52:$K$55,4))</f>
        <v>#VALUE!</v>
      </c>
      <c r="AB38" s="4"/>
    </row>
    <row r="39" spans="1:28" x14ac:dyDescent="0.45">
      <c r="A39" s="4"/>
      <c r="B39" s="8">
        <v>33</v>
      </c>
      <c r="C39" s="101"/>
      <c r="D39" s="100"/>
      <c r="E39" s="100"/>
      <c r="F39" s="102"/>
      <c r="G39" s="18" t="str">
        <f>IF(F39=0,"-",VLOOKUP(F39,DASHBOARD!$H$16:$K$19,4))</f>
        <v>-</v>
      </c>
      <c r="H39" s="18" t="str">
        <f t="shared" si="13"/>
        <v>-</v>
      </c>
      <c r="I39" s="18" t="str">
        <f t="shared" si="14"/>
        <v>-</v>
      </c>
      <c r="J39" s="11"/>
      <c r="K39" s="100"/>
      <c r="L39" s="103" t="str">
        <f>IF(K39=0,"-",VLOOKUP(K39,DASHBOARD!$H$25:$K$28,4))</f>
        <v>-</v>
      </c>
      <c r="M39" s="103" t="str">
        <f t="shared" si="15"/>
        <v>-</v>
      </c>
      <c r="N39" s="103" t="str">
        <f t="shared" si="16"/>
        <v>-</v>
      </c>
      <c r="O39" s="4"/>
      <c r="P39" s="8"/>
      <c r="Q39" s="19" t="str">
        <f>IF(P39=0,"-",VLOOKUP(P39,DASHBOARD!$H$34:$K$37,4))</f>
        <v>-</v>
      </c>
      <c r="R39" s="19" t="str">
        <f t="shared" si="11"/>
        <v>-</v>
      </c>
      <c r="S39" s="19" t="str">
        <f t="shared" si="12"/>
        <v>-</v>
      </c>
      <c r="T39" s="4"/>
      <c r="U39" s="100"/>
      <c r="V39" s="103" t="str">
        <f>IF(U39=0,"-",VLOOKUP(U39,DASHBOARD!$H$43:$K$46,4))</f>
        <v>-</v>
      </c>
      <c r="W39" s="103" t="str">
        <f t="shared" si="17"/>
        <v>-</v>
      </c>
      <c r="X39" s="103" t="str">
        <f t="shared" si="18"/>
        <v>-</v>
      </c>
      <c r="Y39" s="4"/>
      <c r="Z39" s="19" t="e">
        <f t="shared" si="19"/>
        <v>#VALUE!</v>
      </c>
      <c r="AA39" s="19" t="e">
        <f>IF(Z39=0,"-",VLOOKUP(Z39,DASHBOARD!$H$52:$K$55,4))</f>
        <v>#VALUE!</v>
      </c>
      <c r="AB39" s="4"/>
    </row>
    <row r="40" spans="1:28" x14ac:dyDescent="0.45">
      <c r="A40" s="4"/>
      <c r="B40" s="8">
        <v>34</v>
      </c>
      <c r="C40" s="101"/>
      <c r="D40" s="100"/>
      <c r="E40" s="100"/>
      <c r="F40" s="102"/>
      <c r="G40" s="18" t="str">
        <f>IF(F40=0,"-",VLOOKUP(F40,DASHBOARD!$H$16:$K$19,4))</f>
        <v>-</v>
      </c>
      <c r="H40" s="18" t="str">
        <f t="shared" si="13"/>
        <v>-</v>
      </c>
      <c r="I40" s="18" t="str">
        <f t="shared" si="14"/>
        <v>-</v>
      </c>
      <c r="J40" s="11"/>
      <c r="K40" s="100"/>
      <c r="L40" s="103" t="str">
        <f>IF(K40=0,"-",VLOOKUP(K40,DASHBOARD!$H$25:$K$28,4))</f>
        <v>-</v>
      </c>
      <c r="M40" s="103" t="str">
        <f t="shared" si="15"/>
        <v>-</v>
      </c>
      <c r="N40" s="103" t="str">
        <f t="shared" si="16"/>
        <v>-</v>
      </c>
      <c r="O40" s="4"/>
      <c r="P40" s="8"/>
      <c r="Q40" s="19" t="str">
        <f>IF(P40=0,"-",VLOOKUP(P40,DASHBOARD!$H$34:$K$37,4))</f>
        <v>-</v>
      </c>
      <c r="R40" s="19" t="str">
        <f t="shared" si="11"/>
        <v>-</v>
      </c>
      <c r="S40" s="19" t="str">
        <f t="shared" si="12"/>
        <v>-</v>
      </c>
      <c r="T40" s="4"/>
      <c r="U40" s="100"/>
      <c r="V40" s="103" t="str">
        <f>IF(U40=0,"-",VLOOKUP(U40,DASHBOARD!$H$43:$K$46,4))</f>
        <v>-</v>
      </c>
      <c r="W40" s="103" t="str">
        <f t="shared" si="17"/>
        <v>-</v>
      </c>
      <c r="X40" s="103" t="str">
        <f t="shared" si="18"/>
        <v>-</v>
      </c>
      <c r="Y40" s="4"/>
      <c r="Z40" s="19" t="e">
        <f t="shared" si="19"/>
        <v>#VALUE!</v>
      </c>
      <c r="AA40" s="19" t="e">
        <f>IF(Z40=0,"-",VLOOKUP(Z40,DASHBOARD!$H$52:$K$55,4))</f>
        <v>#VALUE!</v>
      </c>
      <c r="AB40" s="4"/>
    </row>
    <row r="41" spans="1:28" x14ac:dyDescent="0.45">
      <c r="A41" s="4"/>
      <c r="B41" s="8">
        <v>35</v>
      </c>
      <c r="C41" s="101"/>
      <c r="D41" s="100"/>
      <c r="E41" s="100"/>
      <c r="F41" s="102"/>
      <c r="G41" s="18" t="str">
        <f>IF(F41=0,"-",VLOOKUP(F41,DASHBOARD!$H$16:$K$19,4))</f>
        <v>-</v>
      </c>
      <c r="H41" s="18" t="str">
        <f t="shared" si="13"/>
        <v>-</v>
      </c>
      <c r="I41" s="18" t="str">
        <f t="shared" si="14"/>
        <v>-</v>
      </c>
      <c r="J41" s="11"/>
      <c r="K41" s="100"/>
      <c r="L41" s="103" t="str">
        <f>IF(K41=0,"-",VLOOKUP(K41,DASHBOARD!$H$25:$K$28,4))</f>
        <v>-</v>
      </c>
      <c r="M41" s="103" t="str">
        <f t="shared" si="15"/>
        <v>-</v>
      </c>
      <c r="N41" s="103" t="str">
        <f t="shared" si="16"/>
        <v>-</v>
      </c>
      <c r="O41" s="4"/>
      <c r="P41" s="8"/>
      <c r="Q41" s="19" t="str">
        <f>IF(P41=0,"-",VLOOKUP(P41,DASHBOARD!$H$34:$K$37,4))</f>
        <v>-</v>
      </c>
      <c r="R41" s="19" t="str">
        <f t="shared" si="11"/>
        <v>-</v>
      </c>
      <c r="S41" s="19" t="str">
        <f t="shared" si="12"/>
        <v>-</v>
      </c>
      <c r="T41" s="4"/>
      <c r="U41" s="100"/>
      <c r="V41" s="103" t="str">
        <f>IF(U41=0,"-",VLOOKUP(U41,DASHBOARD!$H$43:$K$46,4))</f>
        <v>-</v>
      </c>
      <c r="W41" s="103" t="str">
        <f t="shared" si="17"/>
        <v>-</v>
      </c>
      <c r="X41" s="103" t="str">
        <f t="shared" si="18"/>
        <v>-</v>
      </c>
      <c r="Y41" s="4"/>
      <c r="Z41" s="19" t="e">
        <f t="shared" si="19"/>
        <v>#VALUE!</v>
      </c>
      <c r="AA41" s="19" t="e">
        <f>IF(Z41=0,"-",VLOOKUP(Z41,DASHBOARD!$H$52:$K$55,4))</f>
        <v>#VALUE!</v>
      </c>
      <c r="AB41" s="4"/>
    </row>
    <row r="42" spans="1:28" x14ac:dyDescent="0.45">
      <c r="A42" s="4"/>
      <c r="B42" s="8">
        <v>36</v>
      </c>
      <c r="C42" s="101"/>
      <c r="D42" s="100"/>
      <c r="E42" s="100"/>
      <c r="F42" s="102"/>
      <c r="G42" s="18" t="str">
        <f>IF(F42=0,"-",VLOOKUP(F42,DASHBOARD!$H$16:$K$19,4))</f>
        <v>-</v>
      </c>
      <c r="H42" s="18" t="str">
        <f t="shared" si="13"/>
        <v>-</v>
      </c>
      <c r="I42" s="18" t="str">
        <f t="shared" si="14"/>
        <v>-</v>
      </c>
      <c r="J42" s="11"/>
      <c r="K42" s="100"/>
      <c r="L42" s="103" t="str">
        <f>IF(K42=0,"-",VLOOKUP(K42,DASHBOARD!$H$25:$K$28,4))</f>
        <v>-</v>
      </c>
      <c r="M42" s="103" t="str">
        <f t="shared" si="15"/>
        <v>-</v>
      </c>
      <c r="N42" s="103" t="str">
        <f t="shared" si="16"/>
        <v>-</v>
      </c>
      <c r="O42" s="4"/>
      <c r="P42" s="8"/>
      <c r="Q42" s="19" t="str">
        <f>IF(P42=0,"-",VLOOKUP(P42,DASHBOARD!$H$34:$K$37,4))</f>
        <v>-</v>
      </c>
      <c r="R42" s="19" t="str">
        <f t="shared" si="11"/>
        <v>-</v>
      </c>
      <c r="S42" s="19" t="str">
        <f t="shared" si="12"/>
        <v>-</v>
      </c>
      <c r="T42" s="4"/>
      <c r="U42" s="100"/>
      <c r="V42" s="103" t="str">
        <f>IF(U42=0,"-",VLOOKUP(U42,DASHBOARD!$H$43:$K$46,4))</f>
        <v>-</v>
      </c>
      <c r="W42" s="103" t="str">
        <f t="shared" si="17"/>
        <v>-</v>
      </c>
      <c r="X42" s="103" t="str">
        <f t="shared" si="18"/>
        <v>-</v>
      </c>
      <c r="Y42" s="4"/>
      <c r="Z42" s="19" t="e">
        <f t="shared" si="19"/>
        <v>#VALUE!</v>
      </c>
      <c r="AA42" s="19" t="e">
        <f>IF(Z42=0,"-",VLOOKUP(Z42,DASHBOARD!$H$52:$K$55,4))</f>
        <v>#VALUE!</v>
      </c>
      <c r="AB42" s="4"/>
    </row>
    <row r="43" spans="1:28" x14ac:dyDescent="0.45">
      <c r="A43" s="4"/>
      <c r="B43" s="8">
        <v>37</v>
      </c>
      <c r="C43" s="101"/>
      <c r="D43" s="100"/>
      <c r="E43" s="100"/>
      <c r="F43" s="102"/>
      <c r="G43" s="18" t="str">
        <f>IF(F43=0,"-",VLOOKUP(F43,DASHBOARD!$H$16:$K$19,4))</f>
        <v>-</v>
      </c>
      <c r="H43" s="18" t="str">
        <f t="shared" si="13"/>
        <v>-</v>
      </c>
      <c r="I43" s="18" t="str">
        <f t="shared" si="14"/>
        <v>-</v>
      </c>
      <c r="J43" s="11"/>
      <c r="K43" s="100"/>
      <c r="L43" s="103" t="str">
        <f>IF(K43=0,"-",VLOOKUP(K43,DASHBOARD!$H$25:$K$28,4))</f>
        <v>-</v>
      </c>
      <c r="M43" s="103" t="str">
        <f t="shared" si="15"/>
        <v>-</v>
      </c>
      <c r="N43" s="103" t="str">
        <f t="shared" si="16"/>
        <v>-</v>
      </c>
      <c r="O43" s="4"/>
      <c r="P43" s="8"/>
      <c r="Q43" s="19" t="str">
        <f>IF(P43=0,"-",VLOOKUP(P43,DASHBOARD!$H$34:$K$37,4))</f>
        <v>-</v>
      </c>
      <c r="R43" s="19" t="str">
        <f t="shared" si="11"/>
        <v>-</v>
      </c>
      <c r="S43" s="19" t="str">
        <f t="shared" si="12"/>
        <v>-</v>
      </c>
      <c r="T43" s="4"/>
      <c r="U43" s="100"/>
      <c r="V43" s="103" t="str">
        <f>IF(U43=0,"-",VLOOKUP(U43,DASHBOARD!$H$43:$K$46,4))</f>
        <v>-</v>
      </c>
      <c r="W43" s="103" t="str">
        <f t="shared" si="17"/>
        <v>-</v>
      </c>
      <c r="X43" s="103" t="str">
        <f t="shared" si="18"/>
        <v>-</v>
      </c>
      <c r="Y43" s="4"/>
      <c r="Z43" s="19" t="e">
        <f t="shared" si="19"/>
        <v>#VALUE!</v>
      </c>
      <c r="AA43" s="19" t="e">
        <f>IF(Z43=0,"-",VLOOKUP(Z43,DASHBOARD!$H$52:$K$55,4))</f>
        <v>#VALUE!</v>
      </c>
      <c r="AB43" s="4"/>
    </row>
    <row r="44" spans="1:28" x14ac:dyDescent="0.45">
      <c r="A44" s="4"/>
      <c r="B44" s="8">
        <v>38</v>
      </c>
      <c r="C44" s="101"/>
      <c r="D44" s="100"/>
      <c r="E44" s="100"/>
      <c r="F44" s="102"/>
      <c r="G44" s="18" t="str">
        <f>IF(F44=0,"-",VLOOKUP(F44,DASHBOARD!$H$16:$K$19,4))</f>
        <v>-</v>
      </c>
      <c r="H44" s="18" t="str">
        <f t="shared" si="13"/>
        <v>-</v>
      </c>
      <c r="I44" s="18" t="str">
        <f t="shared" si="14"/>
        <v>-</v>
      </c>
      <c r="J44" s="11"/>
      <c r="K44" s="100"/>
      <c r="L44" s="103" t="str">
        <f>IF(K44=0,"-",VLOOKUP(K44,DASHBOARD!$H$25:$K$28,4))</f>
        <v>-</v>
      </c>
      <c r="M44" s="103" t="str">
        <f t="shared" si="15"/>
        <v>-</v>
      </c>
      <c r="N44" s="103" t="str">
        <f t="shared" si="16"/>
        <v>-</v>
      </c>
      <c r="O44" s="4"/>
      <c r="P44" s="8"/>
      <c r="Q44" s="19" t="str">
        <f>IF(P44=0,"-",VLOOKUP(P44,DASHBOARD!$H$34:$K$37,4))</f>
        <v>-</v>
      </c>
      <c r="R44" s="19" t="str">
        <f t="shared" si="11"/>
        <v>-</v>
      </c>
      <c r="S44" s="19" t="str">
        <f t="shared" si="12"/>
        <v>-</v>
      </c>
      <c r="T44" s="4"/>
      <c r="U44" s="100"/>
      <c r="V44" s="103" t="str">
        <f>IF(U44=0,"-",VLOOKUP(U44,DASHBOARD!$H$43:$K$46,4))</f>
        <v>-</v>
      </c>
      <c r="W44" s="103" t="str">
        <f t="shared" si="17"/>
        <v>-</v>
      </c>
      <c r="X44" s="103" t="str">
        <f t="shared" si="18"/>
        <v>-</v>
      </c>
      <c r="Y44" s="4"/>
      <c r="Z44" s="19" t="e">
        <f t="shared" si="19"/>
        <v>#VALUE!</v>
      </c>
      <c r="AA44" s="19" t="e">
        <f>IF(Z44=0,"-",VLOOKUP(Z44,DASHBOARD!$H$52:$K$55,4))</f>
        <v>#VALUE!</v>
      </c>
      <c r="AB44" s="4"/>
    </row>
    <row r="45" spans="1:28" x14ac:dyDescent="0.45">
      <c r="A45" s="4"/>
      <c r="B45" s="8">
        <v>39</v>
      </c>
      <c r="C45" s="101"/>
      <c r="D45" s="100"/>
      <c r="E45" s="100"/>
      <c r="F45" s="102"/>
      <c r="G45" s="18" t="str">
        <f>IF(F45=0,"-",VLOOKUP(F45,DASHBOARD!$H$16:$K$19,4))</f>
        <v>-</v>
      </c>
      <c r="H45" s="18" t="str">
        <f t="shared" si="13"/>
        <v>-</v>
      </c>
      <c r="I45" s="18" t="str">
        <f t="shared" si="14"/>
        <v>-</v>
      </c>
      <c r="J45" s="11"/>
      <c r="K45" s="100"/>
      <c r="L45" s="103" t="str">
        <f>IF(K45=0,"-",VLOOKUP(K45,DASHBOARD!$H$25:$K$28,4))</f>
        <v>-</v>
      </c>
      <c r="M45" s="103" t="str">
        <f t="shared" si="15"/>
        <v>-</v>
      </c>
      <c r="N45" s="103" t="str">
        <f t="shared" si="16"/>
        <v>-</v>
      </c>
      <c r="O45" s="4"/>
      <c r="P45" s="8"/>
      <c r="Q45" s="19" t="str">
        <f>IF(P45=0,"-",VLOOKUP(P45,DASHBOARD!$H$34:$K$37,4))</f>
        <v>-</v>
      </c>
      <c r="R45" s="19" t="str">
        <f t="shared" si="11"/>
        <v>-</v>
      </c>
      <c r="S45" s="19" t="str">
        <f t="shared" si="12"/>
        <v>-</v>
      </c>
      <c r="T45" s="4"/>
      <c r="U45" s="100"/>
      <c r="V45" s="103" t="str">
        <f>IF(U45=0,"-",VLOOKUP(U45,DASHBOARD!$H$43:$K$46,4))</f>
        <v>-</v>
      </c>
      <c r="W45" s="103" t="str">
        <f t="shared" si="17"/>
        <v>-</v>
      </c>
      <c r="X45" s="103" t="str">
        <f t="shared" si="18"/>
        <v>-</v>
      </c>
      <c r="Y45" s="4"/>
      <c r="Z45" s="19" t="e">
        <f t="shared" si="19"/>
        <v>#VALUE!</v>
      </c>
      <c r="AA45" s="19" t="e">
        <f>IF(Z45=0,"-",VLOOKUP(Z45,DASHBOARD!$H$52:$K$55,4))</f>
        <v>#VALUE!</v>
      </c>
      <c r="AB45" s="4"/>
    </row>
    <row r="46" spans="1:28" x14ac:dyDescent="0.45">
      <c r="A46" s="4"/>
      <c r="B46" s="8">
        <v>40</v>
      </c>
      <c r="C46" s="101"/>
      <c r="D46" s="100"/>
      <c r="E46" s="100"/>
      <c r="F46" s="102"/>
      <c r="G46" s="18" t="str">
        <f>IF(F46=0,"-",VLOOKUP(F46,DASHBOARD!$H$16:$K$19,4))</f>
        <v>-</v>
      </c>
      <c r="H46" s="18" t="str">
        <f t="shared" si="13"/>
        <v>-</v>
      </c>
      <c r="I46" s="18" t="str">
        <f t="shared" si="14"/>
        <v>-</v>
      </c>
      <c r="J46" s="11"/>
      <c r="K46" s="100"/>
      <c r="L46" s="103" t="str">
        <f>IF(K46=0,"-",VLOOKUP(K46,DASHBOARD!$H$25:$K$28,4))</f>
        <v>-</v>
      </c>
      <c r="M46" s="103" t="str">
        <f t="shared" si="15"/>
        <v>-</v>
      </c>
      <c r="N46" s="103" t="str">
        <f t="shared" si="16"/>
        <v>-</v>
      </c>
      <c r="O46" s="4"/>
      <c r="P46" s="8"/>
      <c r="Q46" s="19" t="str">
        <f>IF(P46=0,"-",VLOOKUP(P46,DASHBOARD!$H$34:$K$37,4))</f>
        <v>-</v>
      </c>
      <c r="R46" s="19" t="str">
        <f t="shared" si="11"/>
        <v>-</v>
      </c>
      <c r="S46" s="19" t="str">
        <f t="shared" si="12"/>
        <v>-</v>
      </c>
      <c r="T46" s="4"/>
      <c r="U46" s="100"/>
      <c r="V46" s="103" t="str">
        <f>IF(U46=0,"-",VLOOKUP(U46,DASHBOARD!$H$43:$K$46,4))</f>
        <v>-</v>
      </c>
      <c r="W46" s="103" t="str">
        <f t="shared" si="17"/>
        <v>-</v>
      </c>
      <c r="X46" s="103" t="str">
        <f t="shared" si="18"/>
        <v>-</v>
      </c>
      <c r="Y46" s="4"/>
      <c r="Z46" s="19" t="e">
        <f t="shared" si="19"/>
        <v>#VALUE!</v>
      </c>
      <c r="AA46" s="19" t="e">
        <f>IF(Z46=0,"-",VLOOKUP(Z46,DASHBOARD!$H$52:$K$55,4))</f>
        <v>#VALUE!</v>
      </c>
      <c r="AB46" s="4"/>
    </row>
    <row r="47" spans="1:28" x14ac:dyDescent="0.45">
      <c r="A47" s="4"/>
      <c r="B47" s="8">
        <v>41</v>
      </c>
      <c r="C47" s="101"/>
      <c r="D47" s="100"/>
      <c r="E47" s="100"/>
      <c r="F47" s="102"/>
      <c r="G47" s="18" t="str">
        <f>IF(F47=0,"-",VLOOKUP(F47,DASHBOARD!$H$16:$K$19,4))</f>
        <v>-</v>
      </c>
      <c r="H47" s="18" t="str">
        <f t="shared" si="13"/>
        <v>-</v>
      </c>
      <c r="I47" s="18" t="str">
        <f t="shared" si="14"/>
        <v>-</v>
      </c>
      <c r="J47" s="11"/>
      <c r="K47" s="100"/>
      <c r="L47" s="103" t="str">
        <f>IF(K47=0,"-",VLOOKUP(K47,DASHBOARD!$H$25:$K$28,4))</f>
        <v>-</v>
      </c>
      <c r="M47" s="103" t="str">
        <f t="shared" si="15"/>
        <v>-</v>
      </c>
      <c r="N47" s="103" t="str">
        <f t="shared" si="16"/>
        <v>-</v>
      </c>
      <c r="O47" s="4"/>
      <c r="P47" s="8"/>
      <c r="Q47" s="19" t="str">
        <f>IF(P47=0,"-",VLOOKUP(P47,DASHBOARD!$H$34:$K$37,4))</f>
        <v>-</v>
      </c>
      <c r="R47" s="19" t="str">
        <f t="shared" si="11"/>
        <v>-</v>
      </c>
      <c r="S47" s="19" t="str">
        <f t="shared" si="12"/>
        <v>-</v>
      </c>
      <c r="T47" s="4"/>
      <c r="U47" s="100"/>
      <c r="V47" s="103" t="str">
        <f>IF(U47=0,"-",VLOOKUP(U47,DASHBOARD!$H$43:$K$46,4))</f>
        <v>-</v>
      </c>
      <c r="W47" s="103" t="str">
        <f t="shared" si="17"/>
        <v>-</v>
      </c>
      <c r="X47" s="103" t="str">
        <f t="shared" si="18"/>
        <v>-</v>
      </c>
      <c r="Y47" s="4"/>
      <c r="Z47" s="19" t="e">
        <f t="shared" si="19"/>
        <v>#VALUE!</v>
      </c>
      <c r="AA47" s="19" t="e">
        <f>IF(Z47=0,"-",VLOOKUP(Z47,DASHBOARD!$H$52:$K$55,4))</f>
        <v>#VALUE!</v>
      </c>
      <c r="AB47" s="4"/>
    </row>
    <row r="48" spans="1:28" x14ac:dyDescent="0.45">
      <c r="A48" s="4"/>
      <c r="B48" s="8">
        <v>42</v>
      </c>
      <c r="C48" s="101"/>
      <c r="D48" s="100"/>
      <c r="E48" s="100"/>
      <c r="F48" s="102"/>
      <c r="G48" s="18" t="str">
        <f>IF(F48=0,"-",VLOOKUP(F48,DASHBOARD!$H$16:$K$19,4))</f>
        <v>-</v>
      </c>
      <c r="H48" s="18" t="str">
        <f t="shared" si="13"/>
        <v>-</v>
      </c>
      <c r="I48" s="18" t="str">
        <f t="shared" si="14"/>
        <v>-</v>
      </c>
      <c r="J48" s="11"/>
      <c r="K48" s="100"/>
      <c r="L48" s="103" t="str">
        <f>IF(K48=0,"-",VLOOKUP(K48,DASHBOARD!$H$25:$K$28,4))</f>
        <v>-</v>
      </c>
      <c r="M48" s="103" t="str">
        <f t="shared" si="15"/>
        <v>-</v>
      </c>
      <c r="N48" s="103" t="str">
        <f t="shared" si="16"/>
        <v>-</v>
      </c>
      <c r="O48" s="4"/>
      <c r="P48" s="8"/>
      <c r="Q48" s="19" t="str">
        <f>IF(P48=0,"-",VLOOKUP(P48,DASHBOARD!$H$34:$K$37,4))</f>
        <v>-</v>
      </c>
      <c r="R48" s="19" t="str">
        <f t="shared" si="11"/>
        <v>-</v>
      </c>
      <c r="S48" s="19" t="str">
        <f t="shared" si="12"/>
        <v>-</v>
      </c>
      <c r="T48" s="4"/>
      <c r="U48" s="100"/>
      <c r="V48" s="103" t="str">
        <f>IF(U48=0,"-",VLOOKUP(U48,DASHBOARD!$H$43:$K$46,4))</f>
        <v>-</v>
      </c>
      <c r="W48" s="103" t="str">
        <f t="shared" si="17"/>
        <v>-</v>
      </c>
      <c r="X48" s="103" t="str">
        <f t="shared" si="18"/>
        <v>-</v>
      </c>
      <c r="Y48" s="4"/>
      <c r="Z48" s="19" t="e">
        <f t="shared" si="19"/>
        <v>#VALUE!</v>
      </c>
      <c r="AA48" s="19" t="e">
        <f>IF(Z48=0,"-",VLOOKUP(Z48,DASHBOARD!$H$52:$K$55,4))</f>
        <v>#VALUE!</v>
      </c>
      <c r="AB48" s="4"/>
    </row>
    <row r="49" spans="1:28" x14ac:dyDescent="0.45">
      <c r="A49" s="4"/>
      <c r="B49" s="8">
        <v>43</v>
      </c>
      <c r="C49" s="101"/>
      <c r="D49" s="100"/>
      <c r="E49" s="100"/>
      <c r="F49" s="102"/>
      <c r="G49" s="18" t="str">
        <f>IF(F49=0,"-",VLOOKUP(F49,DASHBOARD!$H$16:$K$19,4))</f>
        <v>-</v>
      </c>
      <c r="H49" s="18" t="str">
        <f t="shared" si="13"/>
        <v>-</v>
      </c>
      <c r="I49" s="18" t="str">
        <f t="shared" si="14"/>
        <v>-</v>
      </c>
      <c r="J49" s="11"/>
      <c r="K49" s="100"/>
      <c r="L49" s="103" t="str">
        <f>IF(K49=0,"-",VLOOKUP(K49,DASHBOARD!$H$25:$K$28,4))</f>
        <v>-</v>
      </c>
      <c r="M49" s="103" t="str">
        <f t="shared" si="15"/>
        <v>-</v>
      </c>
      <c r="N49" s="103" t="str">
        <f t="shared" si="16"/>
        <v>-</v>
      </c>
      <c r="O49" s="4"/>
      <c r="P49" s="8"/>
      <c r="Q49" s="19" t="str">
        <f>IF(P49=0,"-",VLOOKUP(P49,DASHBOARD!$H$34:$K$37,4))</f>
        <v>-</v>
      </c>
      <c r="R49" s="19" t="str">
        <f t="shared" si="11"/>
        <v>-</v>
      </c>
      <c r="S49" s="19" t="str">
        <f t="shared" si="12"/>
        <v>-</v>
      </c>
      <c r="T49" s="4"/>
      <c r="U49" s="100"/>
      <c r="V49" s="103" t="str">
        <f>IF(U49=0,"-",VLOOKUP(U49,DASHBOARD!$H$43:$K$46,4))</f>
        <v>-</v>
      </c>
      <c r="W49" s="103" t="str">
        <f t="shared" si="17"/>
        <v>-</v>
      </c>
      <c r="X49" s="103" t="str">
        <f t="shared" si="18"/>
        <v>-</v>
      </c>
      <c r="Y49" s="4"/>
      <c r="Z49" s="19" t="e">
        <f t="shared" si="19"/>
        <v>#VALUE!</v>
      </c>
      <c r="AA49" s="19" t="e">
        <f>IF(Z49=0,"-",VLOOKUP(Z49,DASHBOARD!$H$52:$K$55,4))</f>
        <v>#VALUE!</v>
      </c>
      <c r="AB49" s="4"/>
    </row>
    <row r="50" spans="1:28" x14ac:dyDescent="0.45">
      <c r="A50" s="4"/>
      <c r="B50" s="8">
        <v>44</v>
      </c>
      <c r="C50" s="101"/>
      <c r="D50" s="100"/>
      <c r="E50" s="100"/>
      <c r="F50" s="102"/>
      <c r="G50" s="18" t="str">
        <f>IF(F50=0,"-",VLOOKUP(F50,DASHBOARD!$H$16:$K$19,4))</f>
        <v>-</v>
      </c>
      <c r="H50" s="18" t="str">
        <f t="shared" si="13"/>
        <v>-</v>
      </c>
      <c r="I50" s="18" t="str">
        <f t="shared" si="14"/>
        <v>-</v>
      </c>
      <c r="J50" s="11"/>
      <c r="K50" s="100"/>
      <c r="L50" s="103" t="str">
        <f>IF(K50=0,"-",VLOOKUP(K50,DASHBOARD!$H$25:$K$28,4))</f>
        <v>-</v>
      </c>
      <c r="M50" s="103" t="str">
        <f t="shared" si="15"/>
        <v>-</v>
      </c>
      <c r="N50" s="103" t="str">
        <f t="shared" si="16"/>
        <v>-</v>
      </c>
      <c r="O50" s="4"/>
      <c r="P50" s="8"/>
      <c r="Q50" s="19" t="str">
        <f>IF(P50=0,"-",VLOOKUP(P50,DASHBOARD!$H$34:$K$37,4))</f>
        <v>-</v>
      </c>
      <c r="R50" s="19" t="str">
        <f t="shared" si="11"/>
        <v>-</v>
      </c>
      <c r="S50" s="19" t="str">
        <f t="shared" si="12"/>
        <v>-</v>
      </c>
      <c r="T50" s="4"/>
      <c r="U50" s="100"/>
      <c r="V50" s="103" t="str">
        <f>IF(U50=0,"-",VLOOKUP(U50,DASHBOARD!$H$43:$K$46,4))</f>
        <v>-</v>
      </c>
      <c r="W50" s="103" t="str">
        <f t="shared" si="17"/>
        <v>-</v>
      </c>
      <c r="X50" s="103" t="str">
        <f t="shared" si="18"/>
        <v>-</v>
      </c>
      <c r="Y50" s="4"/>
      <c r="Z50" s="19" t="e">
        <f t="shared" si="19"/>
        <v>#VALUE!</v>
      </c>
      <c r="AA50" s="19" t="e">
        <f>IF(Z50=0,"-",VLOOKUP(Z50,DASHBOARD!$H$52:$K$55,4))</f>
        <v>#VALUE!</v>
      </c>
      <c r="AB50" s="4"/>
    </row>
    <row r="51" spans="1:28" x14ac:dyDescent="0.45">
      <c r="A51" s="4"/>
      <c r="B51" s="8">
        <v>45</v>
      </c>
      <c r="C51" s="101"/>
      <c r="D51" s="100"/>
      <c r="E51" s="100"/>
      <c r="F51" s="102"/>
      <c r="G51" s="18" t="str">
        <f>IF(F51=0,"-",VLOOKUP(F51,DASHBOARD!$H$16:$K$19,4))</f>
        <v>-</v>
      </c>
      <c r="H51" s="18" t="str">
        <f t="shared" si="13"/>
        <v>-</v>
      </c>
      <c r="I51" s="18" t="str">
        <f t="shared" si="14"/>
        <v>-</v>
      </c>
      <c r="J51" s="11"/>
      <c r="K51" s="100"/>
      <c r="L51" s="103" t="str">
        <f>IF(K51=0,"-",VLOOKUP(K51,DASHBOARD!$H$25:$K$28,4))</f>
        <v>-</v>
      </c>
      <c r="M51" s="103" t="str">
        <f t="shared" si="15"/>
        <v>-</v>
      </c>
      <c r="N51" s="103" t="str">
        <f t="shared" si="16"/>
        <v>-</v>
      </c>
      <c r="O51" s="4"/>
      <c r="P51" s="8"/>
      <c r="Q51" s="19" t="str">
        <f>IF(P51=0,"-",VLOOKUP(P51,DASHBOARD!$H$34:$K$37,4))</f>
        <v>-</v>
      </c>
      <c r="R51" s="19" t="str">
        <f t="shared" si="11"/>
        <v>-</v>
      </c>
      <c r="S51" s="19" t="str">
        <f t="shared" si="12"/>
        <v>-</v>
      </c>
      <c r="T51" s="4"/>
      <c r="U51" s="100"/>
      <c r="V51" s="103" t="str">
        <f>IF(U51=0,"-",VLOOKUP(U51,DASHBOARD!$H$43:$K$46,4))</f>
        <v>-</v>
      </c>
      <c r="W51" s="103" t="str">
        <f t="shared" si="17"/>
        <v>-</v>
      </c>
      <c r="X51" s="103" t="str">
        <f t="shared" si="18"/>
        <v>-</v>
      </c>
      <c r="Y51" s="4"/>
      <c r="Z51" s="19" t="e">
        <f t="shared" si="19"/>
        <v>#VALUE!</v>
      </c>
      <c r="AA51" s="19" t="e">
        <f>IF(Z51=0,"-",VLOOKUP(Z51,DASHBOARD!$H$52:$K$55,4))</f>
        <v>#VALUE!</v>
      </c>
      <c r="AB51" s="4"/>
    </row>
    <row r="52" spans="1:28" x14ac:dyDescent="0.45">
      <c r="A52" s="4"/>
      <c r="B52" s="8">
        <v>46</v>
      </c>
      <c r="C52" s="101"/>
      <c r="D52" s="100"/>
      <c r="E52" s="100"/>
      <c r="F52" s="102"/>
      <c r="G52" s="18" t="str">
        <f>IF(F52=0,"-",VLOOKUP(F52,DASHBOARD!$H$16:$K$19,4))</f>
        <v>-</v>
      </c>
      <c r="H52" s="18" t="str">
        <f t="shared" si="13"/>
        <v>-</v>
      </c>
      <c r="I52" s="18" t="str">
        <f t="shared" si="14"/>
        <v>-</v>
      </c>
      <c r="J52" s="11"/>
      <c r="K52" s="100"/>
      <c r="L52" s="103" t="str">
        <f>IF(K52=0,"-",VLOOKUP(K52,DASHBOARD!$H$25:$K$28,4))</f>
        <v>-</v>
      </c>
      <c r="M52" s="103" t="str">
        <f t="shared" si="15"/>
        <v>-</v>
      </c>
      <c r="N52" s="103" t="str">
        <f t="shared" si="16"/>
        <v>-</v>
      </c>
      <c r="O52" s="4"/>
      <c r="P52" s="8"/>
      <c r="Q52" s="19" t="str">
        <f>IF(P52=0,"-",VLOOKUP(P52,DASHBOARD!$H$34:$K$37,4))</f>
        <v>-</v>
      </c>
      <c r="R52" s="19" t="str">
        <f t="shared" si="11"/>
        <v>-</v>
      </c>
      <c r="S52" s="19" t="str">
        <f t="shared" si="12"/>
        <v>-</v>
      </c>
      <c r="T52" s="4"/>
      <c r="U52" s="100"/>
      <c r="V52" s="103" t="str">
        <f>IF(U52=0,"-",VLOOKUP(U52,DASHBOARD!$H$43:$K$46,4))</f>
        <v>-</v>
      </c>
      <c r="W52" s="103" t="str">
        <f t="shared" si="17"/>
        <v>-</v>
      </c>
      <c r="X52" s="103" t="str">
        <f t="shared" si="18"/>
        <v>-</v>
      </c>
      <c r="Y52" s="4"/>
      <c r="Z52" s="19" t="e">
        <f t="shared" si="19"/>
        <v>#VALUE!</v>
      </c>
      <c r="AA52" s="19" t="e">
        <f>IF(Z52=0,"-",VLOOKUP(Z52,DASHBOARD!$H$52:$K$55,4))</f>
        <v>#VALUE!</v>
      </c>
      <c r="AB52" s="4"/>
    </row>
    <row r="53" spans="1:28" x14ac:dyDescent="0.45">
      <c r="A53" s="4"/>
      <c r="B53" s="8">
        <v>47</v>
      </c>
      <c r="C53" s="101"/>
      <c r="D53" s="100"/>
      <c r="E53" s="100"/>
      <c r="F53" s="102"/>
      <c r="G53" s="18" t="str">
        <f>IF(F53=0,"-",VLOOKUP(F53,DASHBOARD!$H$16:$K$19,4))</f>
        <v>-</v>
      </c>
      <c r="H53" s="18" t="str">
        <f t="shared" si="13"/>
        <v>-</v>
      </c>
      <c r="I53" s="18" t="str">
        <f t="shared" si="14"/>
        <v>-</v>
      </c>
      <c r="J53" s="11"/>
      <c r="K53" s="100"/>
      <c r="L53" s="103" t="str">
        <f>IF(K53=0,"-",VLOOKUP(K53,DASHBOARD!$H$25:$K$28,4))</f>
        <v>-</v>
      </c>
      <c r="M53" s="103" t="str">
        <f t="shared" si="15"/>
        <v>-</v>
      </c>
      <c r="N53" s="103" t="str">
        <f t="shared" si="16"/>
        <v>-</v>
      </c>
      <c r="O53" s="4"/>
      <c r="P53" s="8"/>
      <c r="Q53" s="19" t="str">
        <f>IF(P53=0,"-",VLOOKUP(P53,DASHBOARD!$H$34:$K$37,4))</f>
        <v>-</v>
      </c>
      <c r="R53" s="19" t="str">
        <f t="shared" si="11"/>
        <v>-</v>
      </c>
      <c r="S53" s="19" t="str">
        <f t="shared" si="12"/>
        <v>-</v>
      </c>
      <c r="T53" s="4"/>
      <c r="U53" s="100"/>
      <c r="V53" s="103" t="str">
        <f>IF(U53=0,"-",VLOOKUP(U53,DASHBOARD!$H$43:$K$46,4))</f>
        <v>-</v>
      </c>
      <c r="W53" s="103" t="str">
        <f t="shared" si="17"/>
        <v>-</v>
      </c>
      <c r="X53" s="103" t="str">
        <f t="shared" si="18"/>
        <v>-</v>
      </c>
      <c r="Y53" s="4"/>
      <c r="Z53" s="19" t="e">
        <f t="shared" si="19"/>
        <v>#VALUE!</v>
      </c>
      <c r="AA53" s="19" t="e">
        <f>IF(Z53=0,"-",VLOOKUP(Z53,DASHBOARD!$H$52:$K$55,4))</f>
        <v>#VALUE!</v>
      </c>
      <c r="AB53" s="4"/>
    </row>
    <row r="54" spans="1:28" x14ac:dyDescent="0.45">
      <c r="A54" s="4"/>
      <c r="B54" s="8">
        <v>48</v>
      </c>
      <c r="C54" s="101"/>
      <c r="D54" s="100"/>
      <c r="E54" s="100"/>
      <c r="F54" s="102"/>
      <c r="G54" s="18" t="str">
        <f>IF(F54=0,"-",VLOOKUP(F54,DASHBOARD!$H$16:$K$19,4))</f>
        <v>-</v>
      </c>
      <c r="H54" s="18" t="str">
        <f t="shared" si="13"/>
        <v>-</v>
      </c>
      <c r="I54" s="18" t="str">
        <f t="shared" si="14"/>
        <v>-</v>
      </c>
      <c r="J54" s="11"/>
      <c r="K54" s="100"/>
      <c r="L54" s="103" t="str">
        <f>IF(K54=0,"-",VLOOKUP(K54,DASHBOARD!$H$25:$K$28,4))</f>
        <v>-</v>
      </c>
      <c r="M54" s="103" t="str">
        <f t="shared" si="15"/>
        <v>-</v>
      </c>
      <c r="N54" s="103" t="str">
        <f t="shared" si="16"/>
        <v>-</v>
      </c>
      <c r="O54" s="4"/>
      <c r="P54" s="8"/>
      <c r="Q54" s="19" t="str">
        <f>IF(P54=0,"-",VLOOKUP(P54,DASHBOARD!$H$34:$K$37,4))</f>
        <v>-</v>
      </c>
      <c r="R54" s="19" t="str">
        <f t="shared" si="11"/>
        <v>-</v>
      </c>
      <c r="S54" s="19" t="str">
        <f t="shared" si="12"/>
        <v>-</v>
      </c>
      <c r="T54" s="4"/>
      <c r="U54" s="100"/>
      <c r="V54" s="103" t="str">
        <f>IF(U54=0,"-",VLOOKUP(U54,DASHBOARD!$H$43:$K$46,4))</f>
        <v>-</v>
      </c>
      <c r="W54" s="103" t="str">
        <f t="shared" si="17"/>
        <v>-</v>
      </c>
      <c r="X54" s="103" t="str">
        <f t="shared" si="18"/>
        <v>-</v>
      </c>
      <c r="Y54" s="4"/>
      <c r="Z54" s="19" t="e">
        <f t="shared" si="19"/>
        <v>#VALUE!</v>
      </c>
      <c r="AA54" s="19" t="e">
        <f>IF(Z54=0,"-",VLOOKUP(Z54,DASHBOARD!$H$52:$K$55,4))</f>
        <v>#VALUE!</v>
      </c>
      <c r="AB54" s="4"/>
    </row>
    <row r="55" spans="1:28" x14ac:dyDescent="0.45">
      <c r="A55" s="4"/>
      <c r="B55" s="8">
        <v>49</v>
      </c>
      <c r="C55" s="101"/>
      <c r="D55" s="100"/>
      <c r="E55" s="100"/>
      <c r="F55" s="102"/>
      <c r="G55" s="18" t="str">
        <f>IF(F55=0,"-",VLOOKUP(F55,DASHBOARD!$H$16:$K$19,4))</f>
        <v>-</v>
      </c>
      <c r="H55" s="18" t="str">
        <f t="shared" si="13"/>
        <v>-</v>
      </c>
      <c r="I55" s="18" t="str">
        <f t="shared" si="14"/>
        <v>-</v>
      </c>
      <c r="J55" s="11"/>
      <c r="K55" s="100"/>
      <c r="L55" s="103" t="str">
        <f>IF(K55=0,"-",VLOOKUP(K55,DASHBOARD!$H$25:$K$28,4))</f>
        <v>-</v>
      </c>
      <c r="M55" s="103" t="str">
        <f t="shared" si="15"/>
        <v>-</v>
      </c>
      <c r="N55" s="103" t="str">
        <f t="shared" si="16"/>
        <v>-</v>
      </c>
      <c r="O55" s="4"/>
      <c r="P55" s="8"/>
      <c r="Q55" s="19" t="str">
        <f>IF(P55=0,"-",VLOOKUP(P55,DASHBOARD!$H$34:$K$37,4))</f>
        <v>-</v>
      </c>
      <c r="R55" s="19" t="str">
        <f t="shared" si="11"/>
        <v>-</v>
      </c>
      <c r="S55" s="19" t="str">
        <f t="shared" si="12"/>
        <v>-</v>
      </c>
      <c r="T55" s="4"/>
      <c r="U55" s="100"/>
      <c r="V55" s="103" t="str">
        <f>IF(U55=0,"-",VLOOKUP(U55,DASHBOARD!$H$43:$K$46,4))</f>
        <v>-</v>
      </c>
      <c r="W55" s="103" t="str">
        <f t="shared" si="17"/>
        <v>-</v>
      </c>
      <c r="X55" s="103" t="str">
        <f t="shared" si="18"/>
        <v>-</v>
      </c>
      <c r="Y55" s="4"/>
      <c r="Z55" s="19" t="e">
        <f t="shared" si="19"/>
        <v>#VALUE!</v>
      </c>
      <c r="AA55" s="19" t="e">
        <f>IF(Z55=0,"-",VLOOKUP(Z55,DASHBOARD!$H$52:$K$55,4))</f>
        <v>#VALUE!</v>
      </c>
      <c r="AB55" s="4"/>
    </row>
    <row r="56" spans="1:28" x14ac:dyDescent="0.45">
      <c r="A56" s="4"/>
      <c r="B56" s="8">
        <v>50</v>
      </c>
      <c r="C56" s="101"/>
      <c r="D56" s="100"/>
      <c r="E56" s="100"/>
      <c r="F56" s="102"/>
      <c r="G56" s="18" t="str">
        <f>IF(F56=0,"-",VLOOKUP(F56,DASHBOARD!$H$16:$K$19,4))</f>
        <v>-</v>
      </c>
      <c r="H56" s="18" t="str">
        <f t="shared" si="13"/>
        <v>-</v>
      </c>
      <c r="I56" s="18" t="str">
        <f t="shared" si="14"/>
        <v>-</v>
      </c>
      <c r="J56" s="11"/>
      <c r="K56" s="100"/>
      <c r="L56" s="103" t="str">
        <f>IF(K56=0,"-",VLOOKUP(K56,DASHBOARD!$H$25:$K$28,4))</f>
        <v>-</v>
      </c>
      <c r="M56" s="103" t="str">
        <f t="shared" si="15"/>
        <v>-</v>
      </c>
      <c r="N56" s="103" t="str">
        <f t="shared" si="16"/>
        <v>-</v>
      </c>
      <c r="O56" s="4"/>
      <c r="P56" s="8"/>
      <c r="Q56" s="19" t="str">
        <f>IF(P56=0,"-",VLOOKUP(P56,DASHBOARD!$H$34:$K$37,4))</f>
        <v>-</v>
      </c>
      <c r="R56" s="19" t="str">
        <f t="shared" si="11"/>
        <v>-</v>
      </c>
      <c r="S56" s="19" t="str">
        <f t="shared" si="12"/>
        <v>-</v>
      </c>
      <c r="T56" s="4"/>
      <c r="U56" s="100"/>
      <c r="V56" s="103" t="str">
        <f>IF(U56=0,"-",VLOOKUP(U56,DASHBOARD!$H$43:$K$46,4))</f>
        <v>-</v>
      </c>
      <c r="W56" s="103" t="str">
        <f t="shared" si="17"/>
        <v>-</v>
      </c>
      <c r="X56" s="103" t="str">
        <f t="shared" si="18"/>
        <v>-</v>
      </c>
      <c r="Y56" s="4"/>
      <c r="Z56" s="19" t="e">
        <f t="shared" si="19"/>
        <v>#VALUE!</v>
      </c>
      <c r="AA56" s="19" t="e">
        <f>IF(Z56=0,"-",VLOOKUP(Z56,DASHBOARD!$H$52:$K$55,4))</f>
        <v>#VALUE!</v>
      </c>
      <c r="AB56" s="4"/>
    </row>
    <row r="57" spans="1:28" x14ac:dyDescent="0.45">
      <c r="A57" s="4"/>
      <c r="B57" s="8">
        <v>51</v>
      </c>
      <c r="C57" s="101"/>
      <c r="D57" s="100"/>
      <c r="E57" s="100"/>
      <c r="F57" s="102"/>
      <c r="G57" s="18" t="str">
        <f>IF(F57=0,"-",VLOOKUP(F57,DASHBOARD!$H$16:$K$19,4))</f>
        <v>-</v>
      </c>
      <c r="H57" s="18" t="str">
        <f t="shared" si="13"/>
        <v>-</v>
      </c>
      <c r="I57" s="18" t="str">
        <f t="shared" si="14"/>
        <v>-</v>
      </c>
      <c r="J57" s="11"/>
      <c r="K57" s="100"/>
      <c r="L57" s="103" t="str">
        <f>IF(K57=0,"-",VLOOKUP(K57,DASHBOARD!$H$25:$K$28,4))</f>
        <v>-</v>
      </c>
      <c r="M57" s="103" t="str">
        <f t="shared" si="15"/>
        <v>-</v>
      </c>
      <c r="N57" s="103" t="str">
        <f t="shared" si="16"/>
        <v>-</v>
      </c>
      <c r="O57" s="4"/>
      <c r="P57" s="8"/>
      <c r="Q57" s="19" t="str">
        <f>IF(P57=0,"-",VLOOKUP(P57,DASHBOARD!$H$34:$K$37,4))</f>
        <v>-</v>
      </c>
      <c r="R57" s="19" t="str">
        <f t="shared" si="11"/>
        <v>-</v>
      </c>
      <c r="S57" s="19" t="str">
        <f t="shared" si="12"/>
        <v>-</v>
      </c>
      <c r="T57" s="4"/>
      <c r="U57" s="100"/>
      <c r="V57" s="103" t="str">
        <f>IF(U57=0,"-",VLOOKUP(U57,DASHBOARD!$H$43:$K$46,4))</f>
        <v>-</v>
      </c>
      <c r="W57" s="103" t="str">
        <f t="shared" si="17"/>
        <v>-</v>
      </c>
      <c r="X57" s="103" t="str">
        <f t="shared" si="18"/>
        <v>-</v>
      </c>
      <c r="Y57" s="4"/>
      <c r="Z57" s="19" t="e">
        <f t="shared" si="19"/>
        <v>#VALUE!</v>
      </c>
      <c r="AA57" s="19" t="e">
        <f>IF(Z57=0,"-",VLOOKUP(Z57,DASHBOARD!$H$52:$K$55,4))</f>
        <v>#VALUE!</v>
      </c>
      <c r="AB57" s="4"/>
    </row>
    <row r="58" spans="1:28" x14ac:dyDescent="0.45">
      <c r="A58" s="4"/>
      <c r="B58" s="8">
        <v>52</v>
      </c>
      <c r="C58" s="101"/>
      <c r="D58" s="100"/>
      <c r="E58" s="100"/>
      <c r="F58" s="102"/>
      <c r="G58" s="18" t="str">
        <f>IF(F58=0,"-",VLOOKUP(F58,DASHBOARD!$H$16:$K$19,4))</f>
        <v>-</v>
      </c>
      <c r="H58" s="18" t="str">
        <f t="shared" si="13"/>
        <v>-</v>
      </c>
      <c r="I58" s="18" t="str">
        <f t="shared" si="14"/>
        <v>-</v>
      </c>
      <c r="J58" s="11"/>
      <c r="K58" s="100"/>
      <c r="L58" s="103" t="str">
        <f>IF(K58=0,"-",VLOOKUP(K58,DASHBOARD!$H$25:$K$28,4))</f>
        <v>-</v>
      </c>
      <c r="M58" s="103" t="str">
        <f t="shared" si="15"/>
        <v>-</v>
      </c>
      <c r="N58" s="103" t="str">
        <f t="shared" si="16"/>
        <v>-</v>
      </c>
      <c r="O58" s="4"/>
      <c r="P58" s="8"/>
      <c r="Q58" s="19" t="str">
        <f>IF(P58=0,"-",VLOOKUP(P58,DASHBOARD!$H$34:$K$37,4))</f>
        <v>-</v>
      </c>
      <c r="R58" s="19" t="str">
        <f t="shared" si="11"/>
        <v>-</v>
      </c>
      <c r="S58" s="19" t="str">
        <f t="shared" si="12"/>
        <v>-</v>
      </c>
      <c r="T58" s="4"/>
      <c r="U58" s="100"/>
      <c r="V58" s="103" t="str">
        <f>IF(U58=0,"-",VLOOKUP(U58,DASHBOARD!$H$43:$K$46,4))</f>
        <v>-</v>
      </c>
      <c r="W58" s="103" t="str">
        <f t="shared" si="17"/>
        <v>-</v>
      </c>
      <c r="X58" s="103" t="str">
        <f t="shared" si="18"/>
        <v>-</v>
      </c>
      <c r="Y58" s="4"/>
      <c r="Z58" s="19" t="e">
        <f t="shared" si="19"/>
        <v>#VALUE!</v>
      </c>
      <c r="AA58" s="19" t="e">
        <f>IF(Z58=0,"-",VLOOKUP(Z58,DASHBOARD!$H$52:$K$55,4))</f>
        <v>#VALUE!</v>
      </c>
      <c r="AB58" s="4"/>
    </row>
    <row r="59" spans="1:28" x14ac:dyDescent="0.45">
      <c r="A59" s="4"/>
      <c r="B59" s="8">
        <v>53</v>
      </c>
      <c r="C59" s="101"/>
      <c r="D59" s="100"/>
      <c r="E59" s="100"/>
      <c r="F59" s="102"/>
      <c r="G59" s="18" t="str">
        <f>IF(F59=0,"-",VLOOKUP(F59,DASHBOARD!$H$16:$K$19,4))</f>
        <v>-</v>
      </c>
      <c r="H59" s="18" t="str">
        <f t="shared" si="13"/>
        <v>-</v>
      </c>
      <c r="I59" s="18" t="str">
        <f t="shared" si="14"/>
        <v>-</v>
      </c>
      <c r="J59" s="11"/>
      <c r="K59" s="100"/>
      <c r="L59" s="103" t="str">
        <f>IF(K59=0,"-",VLOOKUP(K59,DASHBOARD!$H$25:$K$28,4))</f>
        <v>-</v>
      </c>
      <c r="M59" s="103" t="str">
        <f t="shared" si="15"/>
        <v>-</v>
      </c>
      <c r="N59" s="103" t="str">
        <f t="shared" si="16"/>
        <v>-</v>
      </c>
      <c r="O59" s="4"/>
      <c r="P59" s="8"/>
      <c r="Q59" s="19" t="str">
        <f>IF(P59=0,"-",VLOOKUP(P59,DASHBOARD!$H$34:$K$37,4))</f>
        <v>-</v>
      </c>
      <c r="R59" s="19" t="str">
        <f t="shared" si="11"/>
        <v>-</v>
      </c>
      <c r="S59" s="19" t="str">
        <f t="shared" si="12"/>
        <v>-</v>
      </c>
      <c r="T59" s="4"/>
      <c r="U59" s="100"/>
      <c r="V59" s="103" t="str">
        <f>IF(U59=0,"-",VLOOKUP(U59,DASHBOARD!$H$43:$K$46,4))</f>
        <v>-</v>
      </c>
      <c r="W59" s="103" t="str">
        <f t="shared" si="17"/>
        <v>-</v>
      </c>
      <c r="X59" s="103" t="str">
        <f t="shared" si="18"/>
        <v>-</v>
      </c>
      <c r="Y59" s="4"/>
      <c r="Z59" s="19" t="e">
        <f t="shared" si="19"/>
        <v>#VALUE!</v>
      </c>
      <c r="AA59" s="19" t="e">
        <f>IF(Z59=0,"-",VLOOKUP(Z59,DASHBOARD!$H$52:$K$55,4))</f>
        <v>#VALUE!</v>
      </c>
      <c r="AB59" s="4"/>
    </row>
    <row r="60" spans="1:28" x14ac:dyDescent="0.45">
      <c r="A60" s="4"/>
      <c r="B60" s="8">
        <v>54</v>
      </c>
      <c r="C60" s="101"/>
      <c r="D60" s="100"/>
      <c r="E60" s="100"/>
      <c r="F60" s="102"/>
      <c r="G60" s="18" t="str">
        <f>IF(F60=0,"-",VLOOKUP(F60,DASHBOARD!$H$16:$K$19,4))</f>
        <v>-</v>
      </c>
      <c r="H60" s="18" t="str">
        <f t="shared" si="13"/>
        <v>-</v>
      </c>
      <c r="I60" s="18" t="str">
        <f t="shared" si="14"/>
        <v>-</v>
      </c>
      <c r="J60" s="11"/>
      <c r="K60" s="100"/>
      <c r="L60" s="103" t="str">
        <f>IF(K60=0,"-",VLOOKUP(K60,DASHBOARD!$H$25:$K$28,4))</f>
        <v>-</v>
      </c>
      <c r="M60" s="103" t="str">
        <f t="shared" si="15"/>
        <v>-</v>
      </c>
      <c r="N60" s="103" t="str">
        <f t="shared" si="16"/>
        <v>-</v>
      </c>
      <c r="O60" s="4"/>
      <c r="P60" s="8"/>
      <c r="Q60" s="19" t="str">
        <f>IF(P60=0,"-",VLOOKUP(P60,DASHBOARD!$H$34:$K$37,4))</f>
        <v>-</v>
      </c>
      <c r="R60" s="19" t="str">
        <f t="shared" si="11"/>
        <v>-</v>
      </c>
      <c r="S60" s="19" t="str">
        <f t="shared" si="12"/>
        <v>-</v>
      </c>
      <c r="T60" s="4"/>
      <c r="U60" s="100"/>
      <c r="V60" s="103" t="str">
        <f>IF(U60=0,"-",VLOOKUP(U60,DASHBOARD!$H$43:$K$46,4))</f>
        <v>-</v>
      </c>
      <c r="W60" s="103" t="str">
        <f t="shared" si="17"/>
        <v>-</v>
      </c>
      <c r="X60" s="103" t="str">
        <f t="shared" si="18"/>
        <v>-</v>
      </c>
      <c r="Y60" s="4"/>
      <c r="Z60" s="19" t="e">
        <f t="shared" si="19"/>
        <v>#VALUE!</v>
      </c>
      <c r="AA60" s="19" t="e">
        <f>IF(Z60=0,"-",VLOOKUP(Z60,DASHBOARD!$H$52:$K$55,4))</f>
        <v>#VALUE!</v>
      </c>
      <c r="AB60" s="4"/>
    </row>
    <row r="61" spans="1:28" x14ac:dyDescent="0.45">
      <c r="A61" s="4"/>
      <c r="B61" s="8">
        <v>55</v>
      </c>
      <c r="C61" s="101"/>
      <c r="D61" s="100"/>
      <c r="E61" s="100"/>
      <c r="F61" s="102"/>
      <c r="G61" s="18" t="str">
        <f>IF(F61=0,"-",VLOOKUP(F61,DASHBOARD!$H$16:$K$19,4))</f>
        <v>-</v>
      </c>
      <c r="H61" s="18" t="str">
        <f t="shared" si="13"/>
        <v>-</v>
      </c>
      <c r="I61" s="18" t="str">
        <f t="shared" si="14"/>
        <v>-</v>
      </c>
      <c r="J61" s="11"/>
      <c r="K61" s="100"/>
      <c r="L61" s="103" t="str">
        <f>IF(K61=0,"-",VLOOKUP(K61,DASHBOARD!$H$25:$K$28,4))</f>
        <v>-</v>
      </c>
      <c r="M61" s="103" t="str">
        <f t="shared" si="15"/>
        <v>-</v>
      </c>
      <c r="N61" s="103" t="str">
        <f t="shared" si="16"/>
        <v>-</v>
      </c>
      <c r="O61" s="4"/>
      <c r="P61" s="8"/>
      <c r="Q61" s="19" t="str">
        <f>IF(P61=0,"-",VLOOKUP(P61,DASHBOARD!$H$34:$K$37,4))</f>
        <v>-</v>
      </c>
      <c r="R61" s="19" t="str">
        <f t="shared" si="11"/>
        <v>-</v>
      </c>
      <c r="S61" s="19" t="str">
        <f t="shared" si="12"/>
        <v>-</v>
      </c>
      <c r="T61" s="4"/>
      <c r="U61" s="100"/>
      <c r="V61" s="103" t="str">
        <f>IF(U61=0,"-",VLOOKUP(U61,DASHBOARD!$H$43:$K$46,4))</f>
        <v>-</v>
      </c>
      <c r="W61" s="103" t="str">
        <f t="shared" si="17"/>
        <v>-</v>
      </c>
      <c r="X61" s="103" t="str">
        <f t="shared" si="18"/>
        <v>-</v>
      </c>
      <c r="Y61" s="4"/>
      <c r="Z61" s="19" t="e">
        <f t="shared" si="19"/>
        <v>#VALUE!</v>
      </c>
      <c r="AA61" s="19" t="e">
        <f>IF(Z61=0,"-",VLOOKUP(Z61,DASHBOARD!$H$52:$K$55,4))</f>
        <v>#VALUE!</v>
      </c>
      <c r="AB61" s="4"/>
    </row>
    <row r="62" spans="1:28" x14ac:dyDescent="0.45">
      <c r="A62" s="4"/>
      <c r="B62" s="8">
        <v>56</v>
      </c>
      <c r="C62" s="101"/>
      <c r="D62" s="100"/>
      <c r="E62" s="100"/>
      <c r="F62" s="102"/>
      <c r="G62" s="18" t="str">
        <f>IF(F62=0,"-",VLOOKUP(F62,DASHBOARD!$H$16:$K$19,4))</f>
        <v>-</v>
      </c>
      <c r="H62" s="18" t="str">
        <f t="shared" si="13"/>
        <v>-</v>
      </c>
      <c r="I62" s="18" t="str">
        <f t="shared" si="14"/>
        <v>-</v>
      </c>
      <c r="J62" s="11"/>
      <c r="K62" s="100"/>
      <c r="L62" s="103" t="str">
        <f>IF(K62=0,"-",VLOOKUP(K62,DASHBOARD!$H$25:$K$28,4))</f>
        <v>-</v>
      </c>
      <c r="M62" s="103" t="str">
        <f t="shared" si="15"/>
        <v>-</v>
      </c>
      <c r="N62" s="103" t="str">
        <f t="shared" si="16"/>
        <v>-</v>
      </c>
      <c r="O62" s="4"/>
      <c r="P62" s="8"/>
      <c r="Q62" s="19" t="str">
        <f>IF(P62=0,"-",VLOOKUP(P62,DASHBOARD!$H$34:$K$37,4))</f>
        <v>-</v>
      </c>
      <c r="R62" s="19" t="str">
        <f t="shared" si="11"/>
        <v>-</v>
      </c>
      <c r="S62" s="19" t="str">
        <f t="shared" si="12"/>
        <v>-</v>
      </c>
      <c r="T62" s="4"/>
      <c r="U62" s="100"/>
      <c r="V62" s="103" t="str">
        <f>IF(U62=0,"-",VLOOKUP(U62,DASHBOARD!$H$43:$K$46,4))</f>
        <v>-</v>
      </c>
      <c r="W62" s="103" t="str">
        <f t="shared" si="17"/>
        <v>-</v>
      </c>
      <c r="X62" s="103" t="str">
        <f t="shared" si="18"/>
        <v>-</v>
      </c>
      <c r="Y62" s="4"/>
      <c r="Z62" s="19" t="e">
        <f t="shared" si="19"/>
        <v>#VALUE!</v>
      </c>
      <c r="AA62" s="19" t="e">
        <f>IF(Z62=0,"-",VLOOKUP(Z62,DASHBOARD!$H$52:$K$55,4))</f>
        <v>#VALUE!</v>
      </c>
      <c r="AB62" s="4"/>
    </row>
    <row r="63" spans="1:28" x14ac:dyDescent="0.45">
      <c r="A63" s="4"/>
      <c r="B63" s="8">
        <v>57</v>
      </c>
      <c r="C63" s="101"/>
      <c r="D63" s="100"/>
      <c r="E63" s="100"/>
      <c r="F63" s="102"/>
      <c r="G63" s="18" t="str">
        <f>IF(F63=0,"-",VLOOKUP(F63,DASHBOARD!$H$16:$K$19,4))</f>
        <v>-</v>
      </c>
      <c r="H63" s="18" t="str">
        <f t="shared" si="13"/>
        <v>-</v>
      </c>
      <c r="I63" s="18" t="str">
        <f t="shared" si="14"/>
        <v>-</v>
      </c>
      <c r="J63" s="11"/>
      <c r="K63" s="100"/>
      <c r="L63" s="103" t="str">
        <f>IF(K63=0,"-",VLOOKUP(K63,DASHBOARD!$H$25:$K$28,4))</f>
        <v>-</v>
      </c>
      <c r="M63" s="103" t="str">
        <f t="shared" si="15"/>
        <v>-</v>
      </c>
      <c r="N63" s="103" t="str">
        <f t="shared" si="16"/>
        <v>-</v>
      </c>
      <c r="O63" s="4"/>
      <c r="P63" s="8"/>
      <c r="Q63" s="19" t="str">
        <f>IF(P63=0,"-",VLOOKUP(P63,DASHBOARD!$H$34:$K$37,4))</f>
        <v>-</v>
      </c>
      <c r="R63" s="19" t="str">
        <f t="shared" si="11"/>
        <v>-</v>
      </c>
      <c r="S63" s="19" t="str">
        <f t="shared" si="12"/>
        <v>-</v>
      </c>
      <c r="T63" s="4"/>
      <c r="U63" s="100"/>
      <c r="V63" s="103" t="str">
        <f>IF(U63=0,"-",VLOOKUP(U63,DASHBOARD!$H$43:$K$46,4))</f>
        <v>-</v>
      </c>
      <c r="W63" s="103" t="str">
        <f t="shared" si="17"/>
        <v>-</v>
      </c>
      <c r="X63" s="103" t="str">
        <f t="shared" si="18"/>
        <v>-</v>
      </c>
      <c r="Y63" s="4"/>
      <c r="Z63" s="19" t="e">
        <f t="shared" si="19"/>
        <v>#VALUE!</v>
      </c>
      <c r="AA63" s="19" t="e">
        <f>IF(Z63=0,"-",VLOOKUP(Z63,DASHBOARD!$H$52:$K$55,4))</f>
        <v>#VALUE!</v>
      </c>
      <c r="AB63" s="4"/>
    </row>
    <row r="64" spans="1:28" x14ac:dyDescent="0.45">
      <c r="A64" s="4"/>
      <c r="B64" s="8">
        <v>58</v>
      </c>
      <c r="C64" s="101"/>
      <c r="D64" s="100"/>
      <c r="E64" s="100"/>
      <c r="F64" s="102"/>
      <c r="G64" s="18" t="str">
        <f>IF(F64=0,"-",VLOOKUP(F64,DASHBOARD!$H$16:$K$19,4))</f>
        <v>-</v>
      </c>
      <c r="H64" s="18" t="str">
        <f t="shared" si="13"/>
        <v>-</v>
      </c>
      <c r="I64" s="18" t="str">
        <f t="shared" si="14"/>
        <v>-</v>
      </c>
      <c r="J64" s="11"/>
      <c r="K64" s="100"/>
      <c r="L64" s="103" t="str">
        <f>IF(K64=0,"-",VLOOKUP(K64,DASHBOARD!$H$25:$K$28,4))</f>
        <v>-</v>
      </c>
      <c r="M64" s="103" t="str">
        <f t="shared" si="15"/>
        <v>-</v>
      </c>
      <c r="N64" s="103" t="str">
        <f t="shared" si="16"/>
        <v>-</v>
      </c>
      <c r="O64" s="4"/>
      <c r="P64" s="8"/>
      <c r="Q64" s="19" t="str">
        <f>IF(P64=0,"-",VLOOKUP(P64,DASHBOARD!$H$34:$K$37,4))</f>
        <v>-</v>
      </c>
      <c r="R64" s="19" t="str">
        <f t="shared" si="11"/>
        <v>-</v>
      </c>
      <c r="S64" s="19" t="str">
        <f t="shared" si="12"/>
        <v>-</v>
      </c>
      <c r="T64" s="4"/>
      <c r="U64" s="100"/>
      <c r="V64" s="103" t="str">
        <f>IF(U64=0,"-",VLOOKUP(U64,DASHBOARD!$H$43:$K$46,4))</f>
        <v>-</v>
      </c>
      <c r="W64" s="103" t="str">
        <f t="shared" si="17"/>
        <v>-</v>
      </c>
      <c r="X64" s="103" t="str">
        <f t="shared" si="18"/>
        <v>-</v>
      </c>
      <c r="Y64" s="4"/>
      <c r="Z64" s="19" t="e">
        <f t="shared" si="19"/>
        <v>#VALUE!</v>
      </c>
      <c r="AA64" s="19" t="e">
        <f>IF(Z64=0,"-",VLOOKUP(Z64,DASHBOARD!$H$52:$K$55,4))</f>
        <v>#VALUE!</v>
      </c>
      <c r="AB64" s="4"/>
    </row>
    <row r="65" spans="1:28" x14ac:dyDescent="0.45">
      <c r="A65" s="4"/>
      <c r="B65" s="8">
        <v>59</v>
      </c>
      <c r="C65" s="101"/>
      <c r="D65" s="100"/>
      <c r="E65" s="100"/>
      <c r="F65" s="102"/>
      <c r="G65" s="18" t="str">
        <f>IF(F65=0,"-",VLOOKUP(F65,DASHBOARD!$H$16:$K$19,4))</f>
        <v>-</v>
      </c>
      <c r="H65" s="18" t="str">
        <f t="shared" si="13"/>
        <v>-</v>
      </c>
      <c r="I65" s="18" t="str">
        <f t="shared" si="14"/>
        <v>-</v>
      </c>
      <c r="J65" s="11"/>
      <c r="K65" s="100"/>
      <c r="L65" s="103" t="str">
        <f>IF(K65=0,"-",VLOOKUP(K65,DASHBOARD!$H$25:$K$28,4))</f>
        <v>-</v>
      </c>
      <c r="M65" s="103" t="str">
        <f t="shared" si="15"/>
        <v>-</v>
      </c>
      <c r="N65" s="103" t="str">
        <f t="shared" si="16"/>
        <v>-</v>
      </c>
      <c r="O65" s="4"/>
      <c r="P65" s="8"/>
      <c r="Q65" s="19" t="str">
        <f>IF(P65=0,"-",VLOOKUP(P65,DASHBOARD!$H$34:$K$37,4))</f>
        <v>-</v>
      </c>
      <c r="R65" s="19" t="str">
        <f t="shared" si="11"/>
        <v>-</v>
      </c>
      <c r="S65" s="19" t="str">
        <f t="shared" si="12"/>
        <v>-</v>
      </c>
      <c r="T65" s="4"/>
      <c r="U65" s="100"/>
      <c r="V65" s="103" t="str">
        <f>IF(U65=0,"-",VLOOKUP(U65,DASHBOARD!$H$43:$K$46,4))</f>
        <v>-</v>
      </c>
      <c r="W65" s="103" t="str">
        <f t="shared" si="17"/>
        <v>-</v>
      </c>
      <c r="X65" s="103" t="str">
        <f t="shared" si="18"/>
        <v>-</v>
      </c>
      <c r="Y65" s="4"/>
      <c r="Z65" s="19" t="e">
        <f t="shared" si="19"/>
        <v>#VALUE!</v>
      </c>
      <c r="AA65" s="19" t="e">
        <f>IF(Z65=0,"-",VLOOKUP(Z65,DASHBOARD!$H$52:$K$55,4))</f>
        <v>#VALUE!</v>
      </c>
      <c r="AB65" s="4"/>
    </row>
    <row r="66" spans="1:28" x14ac:dyDescent="0.45">
      <c r="A66" s="4"/>
      <c r="B66" s="8">
        <v>60</v>
      </c>
      <c r="C66" s="101"/>
      <c r="D66" s="100"/>
      <c r="E66" s="100"/>
      <c r="F66" s="102"/>
      <c r="G66" s="18" t="str">
        <f>IF(F66=0,"-",VLOOKUP(F66,DASHBOARD!$H$16:$K$19,4))</f>
        <v>-</v>
      </c>
      <c r="H66" s="18" t="str">
        <f t="shared" si="13"/>
        <v>-</v>
      </c>
      <c r="I66" s="18" t="str">
        <f t="shared" si="14"/>
        <v>-</v>
      </c>
      <c r="J66" s="11"/>
      <c r="K66" s="100"/>
      <c r="L66" s="103" t="str">
        <f>IF(K66=0,"-",VLOOKUP(K66,DASHBOARD!$H$25:$K$28,4))</f>
        <v>-</v>
      </c>
      <c r="M66" s="103" t="str">
        <f t="shared" si="15"/>
        <v>-</v>
      </c>
      <c r="N66" s="103" t="str">
        <f t="shared" si="16"/>
        <v>-</v>
      </c>
      <c r="O66" s="4"/>
      <c r="P66" s="8"/>
      <c r="Q66" s="19" t="str">
        <f>IF(P66=0,"-",VLOOKUP(P66,DASHBOARD!$H$34:$K$37,4))</f>
        <v>-</v>
      </c>
      <c r="R66" s="19" t="str">
        <f t="shared" si="11"/>
        <v>-</v>
      </c>
      <c r="S66" s="19" t="str">
        <f t="shared" si="12"/>
        <v>-</v>
      </c>
      <c r="T66" s="4"/>
      <c r="U66" s="100"/>
      <c r="V66" s="103" t="str">
        <f>IF(U66=0,"-",VLOOKUP(U66,DASHBOARD!$H$43:$K$46,4))</f>
        <v>-</v>
      </c>
      <c r="W66" s="103" t="str">
        <f t="shared" si="17"/>
        <v>-</v>
      </c>
      <c r="X66" s="103" t="str">
        <f t="shared" si="18"/>
        <v>-</v>
      </c>
      <c r="Y66" s="4"/>
      <c r="Z66" s="19" t="e">
        <f t="shared" si="19"/>
        <v>#VALUE!</v>
      </c>
      <c r="AA66" s="19" t="e">
        <f>IF(Z66=0,"-",VLOOKUP(Z66,DASHBOARD!$H$52:$K$55,4))</f>
        <v>#VALUE!</v>
      </c>
      <c r="AB66" s="4"/>
    </row>
    <row r="67" spans="1:28" x14ac:dyDescent="0.45">
      <c r="A67" s="4"/>
      <c r="B67" s="8">
        <v>61</v>
      </c>
      <c r="C67" s="101"/>
      <c r="D67" s="100"/>
      <c r="E67" s="100"/>
      <c r="F67" s="102"/>
      <c r="G67" s="18" t="str">
        <f>IF(F67=0,"-",VLOOKUP(F67,DASHBOARD!$H$16:$K$19,4))</f>
        <v>-</v>
      </c>
      <c r="H67" s="18" t="str">
        <f t="shared" si="13"/>
        <v>-</v>
      </c>
      <c r="I67" s="18" t="str">
        <f t="shared" si="14"/>
        <v>-</v>
      </c>
      <c r="J67" s="11"/>
      <c r="K67" s="100"/>
      <c r="L67" s="103" t="str">
        <f>IF(K67=0,"-",VLOOKUP(K67,DASHBOARD!$H$25:$K$28,4))</f>
        <v>-</v>
      </c>
      <c r="M67" s="103" t="str">
        <f t="shared" si="15"/>
        <v>-</v>
      </c>
      <c r="N67" s="103" t="str">
        <f t="shared" si="16"/>
        <v>-</v>
      </c>
      <c r="O67" s="4"/>
      <c r="P67" s="8"/>
      <c r="Q67" s="19" t="str">
        <f>IF(P67=0,"-",VLOOKUP(P67,DASHBOARD!$H$34:$K$37,4))</f>
        <v>-</v>
      </c>
      <c r="R67" s="19" t="str">
        <f t="shared" si="11"/>
        <v>-</v>
      </c>
      <c r="S67" s="19" t="str">
        <f t="shared" si="12"/>
        <v>-</v>
      </c>
      <c r="T67" s="4"/>
      <c r="U67" s="100"/>
      <c r="V67" s="103" t="str">
        <f>IF(U67=0,"-",VLOOKUP(U67,DASHBOARD!$H$43:$K$46,4))</f>
        <v>-</v>
      </c>
      <c r="W67" s="103" t="str">
        <f t="shared" si="17"/>
        <v>-</v>
      </c>
      <c r="X67" s="103" t="str">
        <f t="shared" si="18"/>
        <v>-</v>
      </c>
      <c r="Y67" s="4"/>
      <c r="Z67" s="19" t="e">
        <f t="shared" si="19"/>
        <v>#VALUE!</v>
      </c>
      <c r="AA67" s="19" t="e">
        <f>IF(Z67=0,"-",VLOOKUP(Z67,DASHBOARD!$H$52:$K$55,4))</f>
        <v>#VALUE!</v>
      </c>
      <c r="AB67" s="4"/>
    </row>
    <row r="68" spans="1:28" x14ac:dyDescent="0.45">
      <c r="A68" s="4"/>
      <c r="B68" s="8">
        <v>62</v>
      </c>
      <c r="C68" s="101"/>
      <c r="D68" s="100"/>
      <c r="E68" s="100"/>
      <c r="F68" s="102"/>
      <c r="G68" s="18" t="str">
        <f>IF(F68=0,"-",VLOOKUP(F68,DASHBOARD!$H$16:$K$19,4))</f>
        <v>-</v>
      </c>
      <c r="H68" s="18" t="str">
        <f t="shared" si="13"/>
        <v>-</v>
      </c>
      <c r="I68" s="18" t="str">
        <f t="shared" si="14"/>
        <v>-</v>
      </c>
      <c r="J68" s="11"/>
      <c r="K68" s="100"/>
      <c r="L68" s="103" t="str">
        <f>IF(K68=0,"-",VLOOKUP(K68,DASHBOARD!$H$25:$K$28,4))</f>
        <v>-</v>
      </c>
      <c r="M68" s="103" t="str">
        <f t="shared" si="15"/>
        <v>-</v>
      </c>
      <c r="N68" s="103" t="str">
        <f t="shared" si="16"/>
        <v>-</v>
      </c>
      <c r="O68" s="4"/>
      <c r="P68" s="8"/>
      <c r="Q68" s="19" t="str">
        <f>IF(P68=0,"-",VLOOKUP(P68,DASHBOARD!$H$34:$K$37,4))</f>
        <v>-</v>
      </c>
      <c r="R68" s="19" t="str">
        <f t="shared" si="11"/>
        <v>-</v>
      </c>
      <c r="S68" s="19" t="str">
        <f t="shared" si="12"/>
        <v>-</v>
      </c>
      <c r="T68" s="4"/>
      <c r="U68" s="100"/>
      <c r="V68" s="103" t="str">
        <f>IF(U68=0,"-",VLOOKUP(U68,DASHBOARD!$H$43:$K$46,4))</f>
        <v>-</v>
      </c>
      <c r="W68" s="103" t="str">
        <f t="shared" si="17"/>
        <v>-</v>
      </c>
      <c r="X68" s="103" t="str">
        <f t="shared" si="18"/>
        <v>-</v>
      </c>
      <c r="Y68" s="4"/>
      <c r="Z68" s="19" t="e">
        <f t="shared" si="19"/>
        <v>#VALUE!</v>
      </c>
      <c r="AA68" s="19" t="e">
        <f>IF(Z68=0,"-",VLOOKUP(Z68,DASHBOARD!$H$52:$K$55,4))</f>
        <v>#VALUE!</v>
      </c>
      <c r="AB68" s="4"/>
    </row>
    <row r="69" spans="1:28" x14ac:dyDescent="0.45">
      <c r="A69" s="4"/>
      <c r="B69" s="8">
        <v>63</v>
      </c>
      <c r="C69" s="101"/>
      <c r="D69" s="100"/>
      <c r="E69" s="100"/>
      <c r="F69" s="102"/>
      <c r="G69" s="18" t="str">
        <f>IF(F69=0,"-",VLOOKUP(F69,DASHBOARD!$H$16:$K$19,4))</f>
        <v>-</v>
      </c>
      <c r="H69" s="18" t="str">
        <f t="shared" si="13"/>
        <v>-</v>
      </c>
      <c r="I69" s="18" t="str">
        <f t="shared" si="14"/>
        <v>-</v>
      </c>
      <c r="J69" s="11"/>
      <c r="K69" s="100"/>
      <c r="L69" s="103" t="str">
        <f>IF(K69=0,"-",VLOOKUP(K69,DASHBOARD!$H$25:$K$28,4))</f>
        <v>-</v>
      </c>
      <c r="M69" s="103" t="str">
        <f t="shared" si="15"/>
        <v>-</v>
      </c>
      <c r="N69" s="103" t="str">
        <f t="shared" si="16"/>
        <v>-</v>
      </c>
      <c r="O69" s="4"/>
      <c r="P69" s="8"/>
      <c r="Q69" s="19" t="str">
        <f>IF(P69=0,"-",VLOOKUP(P69,DASHBOARD!$H$34:$K$37,4))</f>
        <v>-</v>
      </c>
      <c r="R69" s="19" t="str">
        <f t="shared" si="11"/>
        <v>-</v>
      </c>
      <c r="S69" s="19" t="str">
        <f t="shared" si="12"/>
        <v>-</v>
      </c>
      <c r="T69" s="4"/>
      <c r="U69" s="100"/>
      <c r="V69" s="103" t="str">
        <f>IF(U69=0,"-",VLOOKUP(U69,DASHBOARD!$H$43:$K$46,4))</f>
        <v>-</v>
      </c>
      <c r="W69" s="103" t="str">
        <f t="shared" si="17"/>
        <v>-</v>
      </c>
      <c r="X69" s="103" t="str">
        <f t="shared" si="18"/>
        <v>-</v>
      </c>
      <c r="Y69" s="4"/>
      <c r="Z69" s="19" t="e">
        <f t="shared" si="19"/>
        <v>#VALUE!</v>
      </c>
      <c r="AA69" s="19" t="e">
        <f>IF(Z69=0,"-",VLOOKUP(Z69,DASHBOARD!$H$52:$K$55,4))</f>
        <v>#VALUE!</v>
      </c>
      <c r="AB69" s="4"/>
    </row>
    <row r="70" spans="1:28" x14ac:dyDescent="0.45">
      <c r="A70" s="4"/>
      <c r="B70" s="8">
        <v>64</v>
      </c>
      <c r="C70" s="101"/>
      <c r="D70" s="100"/>
      <c r="E70" s="100"/>
      <c r="F70" s="102"/>
      <c r="G70" s="18" t="str">
        <f>IF(F70=0,"-",VLOOKUP(F70,DASHBOARD!$H$16:$K$19,4))</f>
        <v>-</v>
      </c>
      <c r="H70" s="18" t="str">
        <f t="shared" si="13"/>
        <v>-</v>
      </c>
      <c r="I70" s="18" t="str">
        <f t="shared" si="14"/>
        <v>-</v>
      </c>
      <c r="J70" s="11"/>
      <c r="K70" s="100"/>
      <c r="L70" s="103" t="str">
        <f>IF(K70=0,"-",VLOOKUP(K70,DASHBOARD!$H$25:$K$28,4))</f>
        <v>-</v>
      </c>
      <c r="M70" s="103" t="str">
        <f t="shared" si="15"/>
        <v>-</v>
      </c>
      <c r="N70" s="103" t="str">
        <f t="shared" si="16"/>
        <v>-</v>
      </c>
      <c r="O70" s="4"/>
      <c r="P70" s="8"/>
      <c r="Q70" s="19" t="str">
        <f>IF(P70=0,"-",VLOOKUP(P70,DASHBOARD!$H$34:$K$37,4))</f>
        <v>-</v>
      </c>
      <c r="R70" s="19" t="str">
        <f t="shared" si="11"/>
        <v>-</v>
      </c>
      <c r="S70" s="19" t="str">
        <f t="shared" si="12"/>
        <v>-</v>
      </c>
      <c r="T70" s="4"/>
      <c r="U70" s="100"/>
      <c r="V70" s="103" t="str">
        <f>IF(U70=0,"-",VLOOKUP(U70,DASHBOARD!$H$43:$K$46,4))</f>
        <v>-</v>
      </c>
      <c r="W70" s="103" t="str">
        <f t="shared" si="17"/>
        <v>-</v>
      </c>
      <c r="X70" s="103" t="str">
        <f t="shared" si="18"/>
        <v>-</v>
      </c>
      <c r="Y70" s="4"/>
      <c r="Z70" s="19" t="e">
        <f t="shared" si="19"/>
        <v>#VALUE!</v>
      </c>
      <c r="AA70" s="19" t="e">
        <f>IF(Z70=0,"-",VLOOKUP(Z70,DASHBOARD!$H$52:$K$55,4))</f>
        <v>#VALUE!</v>
      </c>
      <c r="AB70" s="4"/>
    </row>
    <row r="71" spans="1:28" x14ac:dyDescent="0.45">
      <c r="A71" s="4"/>
      <c r="B71" s="8">
        <v>65</v>
      </c>
      <c r="C71" s="101"/>
      <c r="D71" s="100"/>
      <c r="E71" s="100"/>
      <c r="F71" s="102"/>
      <c r="G71" s="18" t="str">
        <f>IF(F71=0,"-",VLOOKUP(F71,DASHBOARD!$H$16:$K$19,4))</f>
        <v>-</v>
      </c>
      <c r="H71" s="18" t="str">
        <f t="shared" si="13"/>
        <v>-</v>
      </c>
      <c r="I71" s="18" t="str">
        <f t="shared" si="14"/>
        <v>-</v>
      </c>
      <c r="J71" s="11"/>
      <c r="K71" s="100"/>
      <c r="L71" s="103" t="str">
        <f>IF(K71=0,"-",VLOOKUP(K71,DASHBOARD!$H$25:$K$28,4))</f>
        <v>-</v>
      </c>
      <c r="M71" s="103" t="str">
        <f t="shared" si="15"/>
        <v>-</v>
      </c>
      <c r="N71" s="103" t="str">
        <f t="shared" si="16"/>
        <v>-</v>
      </c>
      <c r="O71" s="4"/>
      <c r="P71" s="8"/>
      <c r="Q71" s="19" t="str">
        <f>IF(P71=0,"-",VLOOKUP(P71,DASHBOARD!$H$34:$K$37,4))</f>
        <v>-</v>
      </c>
      <c r="R71" s="19" t="str">
        <f t="shared" si="11"/>
        <v>-</v>
      </c>
      <c r="S71" s="19" t="str">
        <f t="shared" si="12"/>
        <v>-</v>
      </c>
      <c r="T71" s="4"/>
      <c r="U71" s="100"/>
      <c r="V71" s="103" t="str">
        <f>IF(U71=0,"-",VLOOKUP(U71,DASHBOARD!$H$43:$K$46,4))</f>
        <v>-</v>
      </c>
      <c r="W71" s="103" t="str">
        <f t="shared" si="17"/>
        <v>-</v>
      </c>
      <c r="X71" s="103" t="str">
        <f t="shared" si="18"/>
        <v>-</v>
      </c>
      <c r="Y71" s="4"/>
      <c r="Z71" s="19" t="e">
        <f t="shared" si="19"/>
        <v>#VALUE!</v>
      </c>
      <c r="AA71" s="19" t="e">
        <f>IF(Z71=0,"-",VLOOKUP(Z71,DASHBOARD!$H$52:$K$55,4))</f>
        <v>#VALUE!</v>
      </c>
      <c r="AB71" s="4"/>
    </row>
    <row r="72" spans="1:28" x14ac:dyDescent="0.45">
      <c r="A72" s="4"/>
      <c r="B72" s="8">
        <v>66</v>
      </c>
      <c r="C72" s="101"/>
      <c r="D72" s="100"/>
      <c r="E72" s="100"/>
      <c r="F72" s="102"/>
      <c r="G72" s="18" t="str">
        <f>IF(F72=0,"-",VLOOKUP(F72,DASHBOARD!$H$16:$K$19,4))</f>
        <v>-</v>
      </c>
      <c r="H72" s="18" t="str">
        <f t="shared" si="13"/>
        <v>-</v>
      </c>
      <c r="I72" s="18" t="str">
        <f t="shared" si="14"/>
        <v>-</v>
      </c>
      <c r="J72" s="11"/>
      <c r="K72" s="100"/>
      <c r="L72" s="103" t="str">
        <f>IF(K72=0,"-",VLOOKUP(K72,DASHBOARD!$H$25:$K$28,4))</f>
        <v>-</v>
      </c>
      <c r="M72" s="103" t="str">
        <f t="shared" si="15"/>
        <v>-</v>
      </c>
      <c r="N72" s="103" t="str">
        <f t="shared" si="16"/>
        <v>-</v>
      </c>
      <c r="O72" s="4"/>
      <c r="P72" s="8"/>
      <c r="Q72" s="19" t="str">
        <f>IF(P72=0,"-",VLOOKUP(P72,DASHBOARD!$H$34:$K$37,4))</f>
        <v>-</v>
      </c>
      <c r="R72" s="19" t="str">
        <f t="shared" si="11"/>
        <v>-</v>
      </c>
      <c r="S72" s="19" t="str">
        <f t="shared" si="12"/>
        <v>-</v>
      </c>
      <c r="T72" s="4"/>
      <c r="U72" s="100"/>
      <c r="V72" s="103" t="str">
        <f>IF(U72=0,"-",VLOOKUP(U72,DASHBOARD!$H$43:$K$46,4))</f>
        <v>-</v>
      </c>
      <c r="W72" s="103" t="str">
        <f t="shared" si="17"/>
        <v>-</v>
      </c>
      <c r="X72" s="103" t="str">
        <f t="shared" si="18"/>
        <v>-</v>
      </c>
      <c r="Y72" s="4"/>
      <c r="Z72" s="19" t="e">
        <f t="shared" si="19"/>
        <v>#VALUE!</v>
      </c>
      <c r="AA72" s="19" t="e">
        <f>IF(Z72=0,"-",VLOOKUP(Z72,DASHBOARD!$H$52:$K$55,4))</f>
        <v>#VALUE!</v>
      </c>
      <c r="AB72" s="4"/>
    </row>
    <row r="73" spans="1:28" x14ac:dyDescent="0.45">
      <c r="A73" s="4"/>
      <c r="B73" s="8">
        <v>67</v>
      </c>
      <c r="C73" s="101"/>
      <c r="D73" s="100"/>
      <c r="E73" s="100"/>
      <c r="F73" s="102"/>
      <c r="G73" s="18" t="str">
        <f>IF(F73=0,"-",VLOOKUP(F73,DASHBOARD!$H$16:$K$19,4))</f>
        <v>-</v>
      </c>
      <c r="H73" s="18" t="str">
        <f t="shared" si="13"/>
        <v>-</v>
      </c>
      <c r="I73" s="18" t="str">
        <f t="shared" si="14"/>
        <v>-</v>
      </c>
      <c r="J73" s="11"/>
      <c r="K73" s="100"/>
      <c r="L73" s="103" t="str">
        <f>IF(K73=0,"-",VLOOKUP(K73,DASHBOARD!$H$25:$K$28,4))</f>
        <v>-</v>
      </c>
      <c r="M73" s="103" t="str">
        <f t="shared" si="15"/>
        <v>-</v>
      </c>
      <c r="N73" s="103" t="str">
        <f t="shared" si="16"/>
        <v>-</v>
      </c>
      <c r="O73" s="4"/>
      <c r="P73" s="8"/>
      <c r="Q73" s="19" t="str">
        <f>IF(P73=0,"-",VLOOKUP(P73,DASHBOARD!$H$34:$K$37,4))</f>
        <v>-</v>
      </c>
      <c r="R73" s="19" t="str">
        <f t="shared" si="11"/>
        <v>-</v>
      </c>
      <c r="S73" s="19" t="str">
        <f t="shared" si="12"/>
        <v>-</v>
      </c>
      <c r="T73" s="4"/>
      <c r="U73" s="100"/>
      <c r="V73" s="103" t="str">
        <f>IF(U73=0,"-",VLOOKUP(U73,DASHBOARD!$H$43:$K$46,4))</f>
        <v>-</v>
      </c>
      <c r="W73" s="103" t="str">
        <f t="shared" si="17"/>
        <v>-</v>
      </c>
      <c r="X73" s="103" t="str">
        <f t="shared" si="18"/>
        <v>-</v>
      </c>
      <c r="Y73" s="4"/>
      <c r="Z73" s="19" t="e">
        <f t="shared" si="19"/>
        <v>#VALUE!</v>
      </c>
      <c r="AA73" s="19" t="e">
        <f>IF(Z73=0,"-",VLOOKUP(Z73,DASHBOARD!$H$52:$K$55,4))</f>
        <v>#VALUE!</v>
      </c>
      <c r="AB73" s="4"/>
    </row>
    <row r="74" spans="1:28" x14ac:dyDescent="0.45">
      <c r="A74" s="4"/>
      <c r="B74" s="8">
        <v>68</v>
      </c>
      <c r="C74" s="101"/>
      <c r="D74" s="100"/>
      <c r="E74" s="100"/>
      <c r="F74" s="102"/>
      <c r="G74" s="18" t="str">
        <f>IF(F74=0,"-",VLOOKUP(F74,DASHBOARD!$H$16:$K$19,4))</f>
        <v>-</v>
      </c>
      <c r="H74" s="18" t="str">
        <f t="shared" si="13"/>
        <v>-</v>
      </c>
      <c r="I74" s="18" t="str">
        <f t="shared" si="14"/>
        <v>-</v>
      </c>
      <c r="J74" s="11"/>
      <c r="K74" s="100"/>
      <c r="L74" s="103" t="str">
        <f>IF(K74=0,"-",VLOOKUP(K74,DASHBOARD!$H$25:$K$28,4))</f>
        <v>-</v>
      </c>
      <c r="M74" s="103" t="str">
        <f t="shared" si="15"/>
        <v>-</v>
      </c>
      <c r="N74" s="103" t="str">
        <f t="shared" si="16"/>
        <v>-</v>
      </c>
      <c r="O74" s="4"/>
      <c r="P74" s="8"/>
      <c r="Q74" s="19" t="str">
        <f>IF(P74=0,"-",VLOOKUP(P74,DASHBOARD!$H$34:$K$37,4))</f>
        <v>-</v>
      </c>
      <c r="R74" s="19" t="str">
        <f t="shared" si="11"/>
        <v>-</v>
      </c>
      <c r="S74" s="19" t="str">
        <f t="shared" si="12"/>
        <v>-</v>
      </c>
      <c r="T74" s="4"/>
      <c r="U74" s="100"/>
      <c r="V74" s="103" t="str">
        <f>IF(U74=0,"-",VLOOKUP(U74,DASHBOARD!$H$43:$K$46,4))</f>
        <v>-</v>
      </c>
      <c r="W74" s="103" t="str">
        <f t="shared" si="17"/>
        <v>-</v>
      </c>
      <c r="X74" s="103" t="str">
        <f t="shared" si="18"/>
        <v>-</v>
      </c>
      <c r="Y74" s="4"/>
      <c r="Z74" s="19" t="e">
        <f t="shared" si="19"/>
        <v>#VALUE!</v>
      </c>
      <c r="AA74" s="19" t="e">
        <f>IF(Z74=0,"-",VLOOKUP(Z74,DASHBOARD!$H$52:$K$55,4))</f>
        <v>#VALUE!</v>
      </c>
      <c r="AB74" s="4"/>
    </row>
    <row r="75" spans="1:28" x14ac:dyDescent="0.45">
      <c r="A75" s="4"/>
      <c r="B75" s="8">
        <v>69</v>
      </c>
      <c r="C75" s="101"/>
      <c r="D75" s="100"/>
      <c r="E75" s="100"/>
      <c r="F75" s="102"/>
      <c r="G75" s="18" t="str">
        <f>IF(F75=0,"-",VLOOKUP(F75,DASHBOARD!$H$16:$K$19,4))</f>
        <v>-</v>
      </c>
      <c r="H75" s="18" t="str">
        <f t="shared" si="13"/>
        <v>-</v>
      </c>
      <c r="I75" s="18" t="str">
        <f t="shared" si="14"/>
        <v>-</v>
      </c>
      <c r="J75" s="11"/>
      <c r="K75" s="100"/>
      <c r="L75" s="103" t="str">
        <f>IF(K75=0,"-",VLOOKUP(K75,DASHBOARD!$H$25:$K$28,4))</f>
        <v>-</v>
      </c>
      <c r="M75" s="103" t="str">
        <f t="shared" si="15"/>
        <v>-</v>
      </c>
      <c r="N75" s="103" t="str">
        <f t="shared" si="16"/>
        <v>-</v>
      </c>
      <c r="O75" s="4"/>
      <c r="P75" s="8"/>
      <c r="Q75" s="19" t="str">
        <f>IF(P75=0,"-",VLOOKUP(P75,DASHBOARD!$H$34:$K$37,4))</f>
        <v>-</v>
      </c>
      <c r="R75" s="19" t="str">
        <f t="shared" si="11"/>
        <v>-</v>
      </c>
      <c r="S75" s="19" t="str">
        <f t="shared" si="12"/>
        <v>-</v>
      </c>
      <c r="T75" s="4"/>
      <c r="U75" s="100"/>
      <c r="V75" s="103" t="str">
        <f>IF(U75=0,"-",VLOOKUP(U75,DASHBOARD!$H$43:$K$46,4))</f>
        <v>-</v>
      </c>
      <c r="W75" s="103" t="str">
        <f t="shared" si="17"/>
        <v>-</v>
      </c>
      <c r="X75" s="103" t="str">
        <f t="shared" si="18"/>
        <v>-</v>
      </c>
      <c r="Y75" s="4"/>
      <c r="Z75" s="19" t="e">
        <f t="shared" si="19"/>
        <v>#VALUE!</v>
      </c>
      <c r="AA75" s="19" t="e">
        <f>IF(Z75=0,"-",VLOOKUP(Z75,DASHBOARD!$H$52:$K$55,4))</f>
        <v>#VALUE!</v>
      </c>
      <c r="AB75" s="4"/>
    </row>
    <row r="76" spans="1:28" x14ac:dyDescent="0.45">
      <c r="A76" s="4"/>
      <c r="B76" s="8">
        <v>70</v>
      </c>
      <c r="C76" s="101"/>
      <c r="D76" s="100"/>
      <c r="E76" s="100"/>
      <c r="F76" s="102"/>
      <c r="G76" s="18" t="str">
        <f>IF(F76=0,"-",VLOOKUP(F76,DASHBOARD!$H$16:$K$19,4))</f>
        <v>-</v>
      </c>
      <c r="H76" s="18" t="str">
        <f t="shared" si="13"/>
        <v>-</v>
      </c>
      <c r="I76" s="18" t="str">
        <f t="shared" si="14"/>
        <v>-</v>
      </c>
      <c r="J76" s="11"/>
      <c r="K76" s="100"/>
      <c r="L76" s="103" t="str">
        <f>IF(K76=0,"-",VLOOKUP(K76,DASHBOARD!$H$25:$K$28,4))</f>
        <v>-</v>
      </c>
      <c r="M76" s="103" t="str">
        <f t="shared" si="15"/>
        <v>-</v>
      </c>
      <c r="N76" s="103" t="str">
        <f t="shared" si="16"/>
        <v>-</v>
      </c>
      <c r="O76" s="4"/>
      <c r="P76" s="8"/>
      <c r="Q76" s="19" t="str">
        <f>IF(P76=0,"-",VLOOKUP(P76,DASHBOARD!$H$34:$K$37,4))</f>
        <v>-</v>
      </c>
      <c r="R76" s="19" t="str">
        <f t="shared" si="11"/>
        <v>-</v>
      </c>
      <c r="S76" s="19" t="str">
        <f t="shared" si="12"/>
        <v>-</v>
      </c>
      <c r="T76" s="4"/>
      <c r="U76" s="100"/>
      <c r="V76" s="103" t="str">
        <f>IF(U76=0,"-",VLOOKUP(U76,DASHBOARD!$H$43:$K$46,4))</f>
        <v>-</v>
      </c>
      <c r="W76" s="103" t="str">
        <f t="shared" si="17"/>
        <v>-</v>
      </c>
      <c r="X76" s="103" t="str">
        <f t="shared" si="18"/>
        <v>-</v>
      </c>
      <c r="Y76" s="4"/>
      <c r="Z76" s="19" t="e">
        <f t="shared" si="19"/>
        <v>#VALUE!</v>
      </c>
      <c r="AA76" s="19" t="e">
        <f>IF(Z76=0,"-",VLOOKUP(Z76,DASHBOARD!$H$52:$K$55,4))</f>
        <v>#VALUE!</v>
      </c>
      <c r="AB76" s="4"/>
    </row>
    <row r="77" spans="1:28" x14ac:dyDescent="0.45">
      <c r="A77" s="4"/>
      <c r="B77" s="8">
        <v>71</v>
      </c>
      <c r="C77" s="101"/>
      <c r="D77" s="100"/>
      <c r="E77" s="100"/>
      <c r="F77" s="102"/>
      <c r="G77" s="18" t="str">
        <f>IF(F77=0,"-",VLOOKUP(F77,DASHBOARD!$H$16:$K$19,4))</f>
        <v>-</v>
      </c>
      <c r="H77" s="18" t="str">
        <f t="shared" si="13"/>
        <v>-</v>
      </c>
      <c r="I77" s="18" t="str">
        <f t="shared" si="14"/>
        <v>-</v>
      </c>
      <c r="J77" s="11"/>
      <c r="K77" s="100"/>
      <c r="L77" s="103" t="str">
        <f>IF(K77=0,"-",VLOOKUP(K77,DASHBOARD!$H$25:$K$28,4))</f>
        <v>-</v>
      </c>
      <c r="M77" s="103" t="str">
        <f t="shared" si="15"/>
        <v>-</v>
      </c>
      <c r="N77" s="103" t="str">
        <f t="shared" si="16"/>
        <v>-</v>
      </c>
      <c r="O77" s="4"/>
      <c r="P77" s="8"/>
      <c r="Q77" s="19" t="str">
        <f>IF(P77=0,"-",VLOOKUP(P77,DASHBOARD!$H$34:$K$37,4))</f>
        <v>-</v>
      </c>
      <c r="R77" s="19" t="str">
        <f t="shared" si="11"/>
        <v>-</v>
      </c>
      <c r="S77" s="19" t="str">
        <f t="shared" si="12"/>
        <v>-</v>
      </c>
      <c r="T77" s="4"/>
      <c r="U77" s="100"/>
      <c r="V77" s="103" t="str">
        <f>IF(U77=0,"-",VLOOKUP(U77,DASHBOARD!$H$43:$K$46,4))</f>
        <v>-</v>
      </c>
      <c r="W77" s="103" t="str">
        <f t="shared" si="17"/>
        <v>-</v>
      </c>
      <c r="X77" s="103" t="str">
        <f t="shared" si="18"/>
        <v>-</v>
      </c>
      <c r="Y77" s="4"/>
      <c r="Z77" s="19" t="e">
        <f t="shared" si="19"/>
        <v>#VALUE!</v>
      </c>
      <c r="AA77" s="19" t="e">
        <f>IF(Z77=0,"-",VLOOKUP(Z77,DASHBOARD!$H$52:$K$55,4))</f>
        <v>#VALUE!</v>
      </c>
      <c r="AB77" s="4"/>
    </row>
    <row r="78" spans="1:28" x14ac:dyDescent="0.45">
      <c r="A78" s="4"/>
      <c r="B78" s="8">
        <v>72</v>
      </c>
      <c r="C78" s="101"/>
      <c r="D78" s="100"/>
      <c r="E78" s="100"/>
      <c r="F78" s="102"/>
      <c r="G78" s="18" t="str">
        <f>IF(F78=0,"-",VLOOKUP(F78,DASHBOARD!$H$16:$K$19,4))</f>
        <v>-</v>
      </c>
      <c r="H78" s="18" t="str">
        <f t="shared" si="13"/>
        <v>-</v>
      </c>
      <c r="I78" s="18" t="str">
        <f t="shared" si="14"/>
        <v>-</v>
      </c>
      <c r="J78" s="11"/>
      <c r="K78" s="100"/>
      <c r="L78" s="103" t="str">
        <f>IF(K78=0,"-",VLOOKUP(K78,DASHBOARD!$H$25:$K$28,4))</f>
        <v>-</v>
      </c>
      <c r="M78" s="103" t="str">
        <f t="shared" si="15"/>
        <v>-</v>
      </c>
      <c r="N78" s="103" t="str">
        <f t="shared" si="16"/>
        <v>-</v>
      </c>
      <c r="O78" s="4"/>
      <c r="P78" s="8"/>
      <c r="Q78" s="19" t="str">
        <f>IF(P78=0,"-",VLOOKUP(P78,DASHBOARD!$H$34:$K$37,4))</f>
        <v>-</v>
      </c>
      <c r="R78" s="19" t="str">
        <f t="shared" si="11"/>
        <v>-</v>
      </c>
      <c r="S78" s="19" t="str">
        <f t="shared" si="12"/>
        <v>-</v>
      </c>
      <c r="T78" s="4"/>
      <c r="U78" s="100"/>
      <c r="V78" s="103" t="str">
        <f>IF(U78=0,"-",VLOOKUP(U78,DASHBOARD!$H$43:$K$46,4))</f>
        <v>-</v>
      </c>
      <c r="W78" s="103" t="str">
        <f t="shared" si="17"/>
        <v>-</v>
      </c>
      <c r="X78" s="103" t="str">
        <f t="shared" si="18"/>
        <v>-</v>
      </c>
      <c r="Y78" s="4"/>
      <c r="Z78" s="19" t="e">
        <f t="shared" si="19"/>
        <v>#VALUE!</v>
      </c>
      <c r="AA78" s="19" t="e">
        <f>IF(Z78=0,"-",VLOOKUP(Z78,DASHBOARD!$H$52:$K$55,4))</f>
        <v>#VALUE!</v>
      </c>
      <c r="AB78" s="4"/>
    </row>
    <row r="79" spans="1:28" x14ac:dyDescent="0.45">
      <c r="A79" s="4"/>
      <c r="B79" s="8">
        <v>73</v>
      </c>
      <c r="C79" s="101"/>
      <c r="D79" s="100"/>
      <c r="E79" s="100"/>
      <c r="F79" s="102"/>
      <c r="G79" s="18" t="str">
        <f>IF(F79=0,"-",VLOOKUP(F79,DASHBOARD!$H$16:$K$19,4))</f>
        <v>-</v>
      </c>
      <c r="H79" s="18" t="str">
        <f t="shared" si="13"/>
        <v>-</v>
      </c>
      <c r="I79" s="18" t="str">
        <f t="shared" si="14"/>
        <v>-</v>
      </c>
      <c r="J79" s="11"/>
      <c r="K79" s="100"/>
      <c r="L79" s="103" t="str">
        <f>IF(K79=0,"-",VLOOKUP(K79,DASHBOARD!$H$25:$K$28,4))</f>
        <v>-</v>
      </c>
      <c r="M79" s="103" t="str">
        <f t="shared" si="15"/>
        <v>-</v>
      </c>
      <c r="N79" s="103" t="str">
        <f t="shared" si="16"/>
        <v>-</v>
      </c>
      <c r="O79" s="4"/>
      <c r="P79" s="8"/>
      <c r="Q79" s="19" t="str">
        <f>IF(P79=0,"-",VLOOKUP(P79,DASHBOARD!$H$34:$K$37,4))</f>
        <v>-</v>
      </c>
      <c r="R79" s="19" t="str">
        <f t="shared" si="11"/>
        <v>-</v>
      </c>
      <c r="S79" s="19" t="str">
        <f t="shared" si="12"/>
        <v>-</v>
      </c>
      <c r="T79" s="4"/>
      <c r="U79" s="100"/>
      <c r="V79" s="103" t="str">
        <f>IF(U79=0,"-",VLOOKUP(U79,DASHBOARD!$H$43:$K$46,4))</f>
        <v>-</v>
      </c>
      <c r="W79" s="103" t="str">
        <f t="shared" si="17"/>
        <v>-</v>
      </c>
      <c r="X79" s="103" t="str">
        <f t="shared" si="18"/>
        <v>-</v>
      </c>
      <c r="Y79" s="4"/>
      <c r="Z79" s="19" t="e">
        <f t="shared" si="19"/>
        <v>#VALUE!</v>
      </c>
      <c r="AA79" s="19" t="e">
        <f>IF(Z79=0,"-",VLOOKUP(Z79,DASHBOARD!$H$52:$K$55,4))</f>
        <v>#VALUE!</v>
      </c>
      <c r="AB79" s="4"/>
    </row>
    <row r="80" spans="1:28" x14ac:dyDescent="0.45">
      <c r="A80" s="4"/>
      <c r="B80" s="8">
        <v>74</v>
      </c>
      <c r="C80" s="101"/>
      <c r="D80" s="100"/>
      <c r="E80" s="100"/>
      <c r="F80" s="102"/>
      <c r="G80" s="18" t="str">
        <f>IF(F80=0,"-",VLOOKUP(F80,DASHBOARD!$H$16:$K$19,4))</f>
        <v>-</v>
      </c>
      <c r="H80" s="18" t="str">
        <f t="shared" si="13"/>
        <v>-</v>
      </c>
      <c r="I80" s="18" t="str">
        <f t="shared" si="14"/>
        <v>-</v>
      </c>
      <c r="J80" s="11"/>
      <c r="K80" s="100"/>
      <c r="L80" s="103" t="str">
        <f>IF(K80=0,"-",VLOOKUP(K80,DASHBOARD!$H$25:$K$28,4))</f>
        <v>-</v>
      </c>
      <c r="M80" s="103" t="str">
        <f t="shared" si="15"/>
        <v>-</v>
      </c>
      <c r="N80" s="103" t="str">
        <f t="shared" si="16"/>
        <v>-</v>
      </c>
      <c r="O80" s="4"/>
      <c r="P80" s="8"/>
      <c r="Q80" s="19" t="str">
        <f>IF(P80=0,"-",VLOOKUP(P80,DASHBOARD!$H$34:$K$37,4))</f>
        <v>-</v>
      </c>
      <c r="R80" s="19" t="str">
        <f t="shared" si="11"/>
        <v>-</v>
      </c>
      <c r="S80" s="19" t="str">
        <f t="shared" si="12"/>
        <v>-</v>
      </c>
      <c r="T80" s="4"/>
      <c r="U80" s="100"/>
      <c r="V80" s="103" t="str">
        <f>IF(U80=0,"-",VLOOKUP(U80,DASHBOARD!$H$43:$K$46,4))</f>
        <v>-</v>
      </c>
      <c r="W80" s="103" t="str">
        <f t="shared" si="17"/>
        <v>-</v>
      </c>
      <c r="X80" s="103" t="str">
        <f t="shared" si="18"/>
        <v>-</v>
      </c>
      <c r="Y80" s="4"/>
      <c r="Z80" s="19" t="e">
        <f t="shared" si="19"/>
        <v>#VALUE!</v>
      </c>
      <c r="AA80" s="19" t="e">
        <f>IF(Z80=0,"-",VLOOKUP(Z80,DASHBOARD!$H$52:$K$55,4))</f>
        <v>#VALUE!</v>
      </c>
      <c r="AB80" s="4"/>
    </row>
    <row r="81" spans="1:28" x14ac:dyDescent="0.45">
      <c r="A81" s="4"/>
      <c r="B81" s="8">
        <v>75</v>
      </c>
      <c r="C81" s="101"/>
      <c r="D81" s="100"/>
      <c r="E81" s="100"/>
      <c r="F81" s="102"/>
      <c r="G81" s="18" t="str">
        <f>IF(F81=0,"-",VLOOKUP(F81,DASHBOARD!$H$16:$K$19,4))</f>
        <v>-</v>
      </c>
      <c r="H81" s="18" t="str">
        <f t="shared" si="13"/>
        <v>-</v>
      </c>
      <c r="I81" s="18" t="str">
        <f t="shared" si="14"/>
        <v>-</v>
      </c>
      <c r="J81" s="11"/>
      <c r="K81" s="100"/>
      <c r="L81" s="103" t="str">
        <f>IF(K81=0,"-",VLOOKUP(K81,DASHBOARD!$H$25:$K$28,4))</f>
        <v>-</v>
      </c>
      <c r="M81" s="103" t="str">
        <f t="shared" si="15"/>
        <v>-</v>
      </c>
      <c r="N81" s="103" t="str">
        <f t="shared" si="16"/>
        <v>-</v>
      </c>
      <c r="O81" s="4"/>
      <c r="P81" s="8"/>
      <c r="Q81" s="19" t="str">
        <f>IF(P81=0,"-",VLOOKUP(P81,DASHBOARD!$H$34:$K$37,4))</f>
        <v>-</v>
      </c>
      <c r="R81" s="19" t="str">
        <f t="shared" si="11"/>
        <v>-</v>
      </c>
      <c r="S81" s="19" t="str">
        <f t="shared" si="12"/>
        <v>-</v>
      </c>
      <c r="T81" s="4"/>
      <c r="U81" s="100"/>
      <c r="V81" s="103" t="str">
        <f>IF(U81=0,"-",VLOOKUP(U81,DASHBOARD!$H$43:$K$46,4))</f>
        <v>-</v>
      </c>
      <c r="W81" s="103" t="str">
        <f t="shared" si="17"/>
        <v>-</v>
      </c>
      <c r="X81" s="103" t="str">
        <f t="shared" si="18"/>
        <v>-</v>
      </c>
      <c r="Y81" s="4"/>
      <c r="Z81" s="19" t="e">
        <f t="shared" si="19"/>
        <v>#VALUE!</v>
      </c>
      <c r="AA81" s="19" t="e">
        <f>IF(Z81=0,"-",VLOOKUP(Z81,DASHBOARD!$H$52:$K$55,4))</f>
        <v>#VALUE!</v>
      </c>
      <c r="AB81" s="4"/>
    </row>
    <row r="82" spans="1:28" x14ac:dyDescent="0.45">
      <c r="A82" s="4"/>
      <c r="B82" s="8">
        <v>76</v>
      </c>
      <c r="C82" s="101"/>
      <c r="D82" s="100"/>
      <c r="E82" s="100"/>
      <c r="F82" s="102"/>
      <c r="G82" s="18" t="str">
        <f>IF(F82=0,"-",VLOOKUP(F82,DASHBOARD!$H$16:$K$19,4))</f>
        <v>-</v>
      </c>
      <c r="H82" s="18" t="str">
        <f t="shared" si="13"/>
        <v>-</v>
      </c>
      <c r="I82" s="18" t="str">
        <f t="shared" si="14"/>
        <v>-</v>
      </c>
      <c r="J82" s="11"/>
      <c r="K82" s="100"/>
      <c r="L82" s="103" t="str">
        <f>IF(K82=0,"-",VLOOKUP(K82,DASHBOARD!$H$25:$K$28,4))</f>
        <v>-</v>
      </c>
      <c r="M82" s="103" t="str">
        <f t="shared" si="15"/>
        <v>-</v>
      </c>
      <c r="N82" s="103" t="str">
        <f t="shared" si="16"/>
        <v>-</v>
      </c>
      <c r="O82" s="4"/>
      <c r="P82" s="8"/>
      <c r="Q82" s="19" t="str">
        <f>IF(P82=0,"-",VLOOKUP(P82,DASHBOARD!$H$34:$K$37,4))</f>
        <v>-</v>
      </c>
      <c r="R82" s="19" t="str">
        <f t="shared" si="11"/>
        <v>-</v>
      </c>
      <c r="S82" s="19" t="str">
        <f t="shared" si="12"/>
        <v>-</v>
      </c>
      <c r="T82" s="4"/>
      <c r="U82" s="100"/>
      <c r="V82" s="103" t="str">
        <f>IF(U82=0,"-",VLOOKUP(U82,DASHBOARD!$H$43:$K$46,4))</f>
        <v>-</v>
      </c>
      <c r="W82" s="103" t="str">
        <f t="shared" si="17"/>
        <v>-</v>
      </c>
      <c r="X82" s="103" t="str">
        <f t="shared" si="18"/>
        <v>-</v>
      </c>
      <c r="Y82" s="4"/>
      <c r="Z82" s="19" t="e">
        <f t="shared" si="19"/>
        <v>#VALUE!</v>
      </c>
      <c r="AA82" s="19" t="e">
        <f>IF(Z82=0,"-",VLOOKUP(Z82,DASHBOARD!$H$52:$K$55,4))</f>
        <v>#VALUE!</v>
      </c>
      <c r="AB82" s="4"/>
    </row>
    <row r="83" spans="1:28" x14ac:dyDescent="0.45">
      <c r="A83" s="4"/>
      <c r="B83" s="8">
        <v>77</v>
      </c>
      <c r="C83" s="101"/>
      <c r="D83" s="100"/>
      <c r="E83" s="100"/>
      <c r="F83" s="102"/>
      <c r="G83" s="18" t="str">
        <f>IF(F83=0,"-",VLOOKUP(F83,DASHBOARD!$H$16:$K$19,4))</f>
        <v>-</v>
      </c>
      <c r="H83" s="18" t="str">
        <f t="shared" si="13"/>
        <v>-</v>
      </c>
      <c r="I83" s="18" t="str">
        <f t="shared" si="14"/>
        <v>-</v>
      </c>
      <c r="J83" s="11"/>
      <c r="K83" s="100"/>
      <c r="L83" s="103" t="str">
        <f>IF(K83=0,"-",VLOOKUP(K83,DASHBOARD!$H$25:$K$28,4))</f>
        <v>-</v>
      </c>
      <c r="M83" s="103" t="str">
        <f t="shared" si="15"/>
        <v>-</v>
      </c>
      <c r="N83" s="103" t="str">
        <f t="shared" si="16"/>
        <v>-</v>
      </c>
      <c r="O83" s="4"/>
      <c r="P83" s="8"/>
      <c r="Q83" s="19" t="str">
        <f>IF(P83=0,"-",VLOOKUP(P83,DASHBOARD!$H$34:$K$37,4))</f>
        <v>-</v>
      </c>
      <c r="R83" s="19" t="str">
        <f t="shared" si="11"/>
        <v>-</v>
      </c>
      <c r="S83" s="19" t="str">
        <f t="shared" si="12"/>
        <v>-</v>
      </c>
      <c r="T83" s="4"/>
      <c r="U83" s="100"/>
      <c r="V83" s="103" t="str">
        <f>IF(U83=0,"-",VLOOKUP(U83,DASHBOARD!$H$43:$K$46,4))</f>
        <v>-</v>
      </c>
      <c r="W83" s="103" t="str">
        <f t="shared" si="17"/>
        <v>-</v>
      </c>
      <c r="X83" s="103" t="str">
        <f t="shared" si="18"/>
        <v>-</v>
      </c>
      <c r="Y83" s="4"/>
      <c r="Z83" s="19" t="e">
        <f t="shared" si="19"/>
        <v>#VALUE!</v>
      </c>
      <c r="AA83" s="19" t="e">
        <f>IF(Z83=0,"-",VLOOKUP(Z83,DASHBOARD!$H$52:$K$55,4))</f>
        <v>#VALUE!</v>
      </c>
      <c r="AB83" s="4"/>
    </row>
    <row r="84" spans="1:28" x14ac:dyDescent="0.45">
      <c r="A84" s="4"/>
      <c r="B84" s="8">
        <v>78</v>
      </c>
      <c r="C84" s="101"/>
      <c r="D84" s="100"/>
      <c r="E84" s="100"/>
      <c r="F84" s="102"/>
      <c r="G84" s="18" t="str">
        <f>IF(F84=0,"-",VLOOKUP(F84,DASHBOARD!$H$16:$K$19,4))</f>
        <v>-</v>
      </c>
      <c r="H84" s="18" t="str">
        <f t="shared" si="13"/>
        <v>-</v>
      </c>
      <c r="I84" s="18" t="str">
        <f t="shared" si="14"/>
        <v>-</v>
      </c>
      <c r="J84" s="11"/>
      <c r="K84" s="100"/>
      <c r="L84" s="103" t="str">
        <f>IF(K84=0,"-",VLOOKUP(K84,DASHBOARD!$H$25:$K$28,4))</f>
        <v>-</v>
      </c>
      <c r="M84" s="103" t="str">
        <f t="shared" si="15"/>
        <v>-</v>
      </c>
      <c r="N84" s="103" t="str">
        <f t="shared" si="16"/>
        <v>-</v>
      </c>
      <c r="O84" s="4"/>
      <c r="P84" s="8"/>
      <c r="Q84" s="19" t="str">
        <f>IF(P84=0,"-",VLOOKUP(P84,DASHBOARD!$H$34:$K$37,4))</f>
        <v>-</v>
      </c>
      <c r="R84" s="19" t="str">
        <f t="shared" si="11"/>
        <v>-</v>
      </c>
      <c r="S84" s="19" t="str">
        <f t="shared" si="12"/>
        <v>-</v>
      </c>
      <c r="T84" s="4"/>
      <c r="U84" s="100"/>
      <c r="V84" s="103" t="str">
        <f>IF(U84=0,"-",VLOOKUP(U84,DASHBOARD!$H$43:$K$46,4))</f>
        <v>-</v>
      </c>
      <c r="W84" s="103" t="str">
        <f t="shared" si="17"/>
        <v>-</v>
      </c>
      <c r="X84" s="103" t="str">
        <f t="shared" si="18"/>
        <v>-</v>
      </c>
      <c r="Y84" s="4"/>
      <c r="Z84" s="19" t="e">
        <f t="shared" si="19"/>
        <v>#VALUE!</v>
      </c>
      <c r="AA84" s="19" t="e">
        <f>IF(Z84=0,"-",VLOOKUP(Z84,DASHBOARD!$H$52:$K$55,4))</f>
        <v>#VALUE!</v>
      </c>
      <c r="AB84" s="4"/>
    </row>
    <row r="85" spans="1:28" x14ac:dyDescent="0.45">
      <c r="A85" s="4"/>
      <c r="B85" s="8">
        <v>79</v>
      </c>
      <c r="C85" s="101"/>
      <c r="D85" s="100"/>
      <c r="E85" s="100"/>
      <c r="F85" s="102"/>
      <c r="G85" s="18" t="str">
        <f>IF(F85=0,"-",VLOOKUP(F85,DASHBOARD!$H$16:$K$19,4))</f>
        <v>-</v>
      </c>
      <c r="H85" s="18" t="str">
        <f t="shared" si="13"/>
        <v>-</v>
      </c>
      <c r="I85" s="18" t="str">
        <f t="shared" si="14"/>
        <v>-</v>
      </c>
      <c r="J85" s="11"/>
      <c r="K85" s="100"/>
      <c r="L85" s="103" t="str">
        <f>IF(K85=0,"-",VLOOKUP(K85,DASHBOARD!$H$25:$K$28,4))</f>
        <v>-</v>
      </c>
      <c r="M85" s="103" t="str">
        <f t="shared" si="15"/>
        <v>-</v>
      </c>
      <c r="N85" s="103" t="str">
        <f t="shared" si="16"/>
        <v>-</v>
      </c>
      <c r="O85" s="4"/>
      <c r="P85" s="8"/>
      <c r="Q85" s="19" t="str">
        <f>IF(P85=0,"-",VLOOKUP(P85,DASHBOARD!$H$34:$K$37,4))</f>
        <v>-</v>
      </c>
      <c r="R85" s="19" t="str">
        <f t="shared" si="11"/>
        <v>-</v>
      </c>
      <c r="S85" s="19" t="str">
        <f t="shared" si="12"/>
        <v>-</v>
      </c>
      <c r="T85" s="4"/>
      <c r="U85" s="100"/>
      <c r="V85" s="103" t="str">
        <f>IF(U85=0,"-",VLOOKUP(U85,DASHBOARD!$H$43:$K$46,4))</f>
        <v>-</v>
      </c>
      <c r="W85" s="103" t="str">
        <f t="shared" si="17"/>
        <v>-</v>
      </c>
      <c r="X85" s="103" t="str">
        <f t="shared" si="18"/>
        <v>-</v>
      </c>
      <c r="Y85" s="4"/>
      <c r="Z85" s="19" t="e">
        <f t="shared" si="19"/>
        <v>#VALUE!</v>
      </c>
      <c r="AA85" s="19" t="e">
        <f>IF(Z85=0,"-",VLOOKUP(Z85,DASHBOARD!$H$52:$K$55,4))</f>
        <v>#VALUE!</v>
      </c>
      <c r="AB85" s="4"/>
    </row>
    <row r="86" spans="1:28" x14ac:dyDescent="0.45">
      <c r="A86" s="4"/>
      <c r="B86" s="8">
        <v>80</v>
      </c>
      <c r="C86" s="101"/>
      <c r="D86" s="100"/>
      <c r="E86" s="100"/>
      <c r="F86" s="102"/>
      <c r="G86" s="18" t="str">
        <f>IF(F86=0,"-",VLOOKUP(F86,DASHBOARD!$H$16:$K$19,4))</f>
        <v>-</v>
      </c>
      <c r="H86" s="18" t="str">
        <f t="shared" si="13"/>
        <v>-</v>
      </c>
      <c r="I86" s="18" t="str">
        <f t="shared" si="14"/>
        <v>-</v>
      </c>
      <c r="J86" s="11"/>
      <c r="K86" s="100"/>
      <c r="L86" s="103" t="str">
        <f>IF(K86=0,"-",VLOOKUP(K86,DASHBOARD!$H$25:$K$28,4))</f>
        <v>-</v>
      </c>
      <c r="M86" s="103" t="str">
        <f t="shared" si="15"/>
        <v>-</v>
      </c>
      <c r="N86" s="103" t="str">
        <f t="shared" si="16"/>
        <v>-</v>
      </c>
      <c r="O86" s="4"/>
      <c r="P86" s="8"/>
      <c r="Q86" s="19" t="str">
        <f>IF(P86=0,"-",VLOOKUP(P86,DASHBOARD!$H$34:$K$37,4))</f>
        <v>-</v>
      </c>
      <c r="R86" s="19" t="str">
        <f t="shared" si="11"/>
        <v>-</v>
      </c>
      <c r="S86" s="19" t="str">
        <f t="shared" si="12"/>
        <v>-</v>
      </c>
      <c r="T86" s="4"/>
      <c r="U86" s="100"/>
      <c r="V86" s="103" t="str">
        <f>IF(U86=0,"-",VLOOKUP(U86,DASHBOARD!$H$43:$K$46,4))</f>
        <v>-</v>
      </c>
      <c r="W86" s="103" t="str">
        <f t="shared" si="17"/>
        <v>-</v>
      </c>
      <c r="X86" s="103" t="str">
        <f t="shared" si="18"/>
        <v>-</v>
      </c>
      <c r="Y86" s="4"/>
      <c r="Z86" s="19" t="e">
        <f t="shared" si="19"/>
        <v>#VALUE!</v>
      </c>
      <c r="AA86" s="19" t="e">
        <f>IF(Z86=0,"-",VLOOKUP(Z86,DASHBOARD!$H$52:$K$55,4))</f>
        <v>#VALUE!</v>
      </c>
      <c r="AB86" s="4"/>
    </row>
    <row r="87" spans="1:28" x14ac:dyDescent="0.45">
      <c r="A87" s="4"/>
      <c r="B87" s="8">
        <v>81</v>
      </c>
      <c r="C87" s="101"/>
      <c r="D87" s="100"/>
      <c r="E87" s="100"/>
      <c r="F87" s="102"/>
      <c r="G87" s="18" t="str">
        <f>IF(F87=0,"-",VLOOKUP(F87,DASHBOARD!$H$16:$K$19,4))</f>
        <v>-</v>
      </c>
      <c r="H87" s="18" t="str">
        <f t="shared" si="13"/>
        <v>-</v>
      </c>
      <c r="I87" s="18" t="str">
        <f t="shared" si="14"/>
        <v>-</v>
      </c>
      <c r="J87" s="11"/>
      <c r="K87" s="100"/>
      <c r="L87" s="103" t="str">
        <f>IF(K87=0,"-",VLOOKUP(K87,DASHBOARD!$H$25:$K$28,4))</f>
        <v>-</v>
      </c>
      <c r="M87" s="103" t="str">
        <f t="shared" si="15"/>
        <v>-</v>
      </c>
      <c r="N87" s="103" t="str">
        <f t="shared" si="16"/>
        <v>-</v>
      </c>
      <c r="O87" s="4"/>
      <c r="P87" s="8"/>
      <c r="Q87" s="19" t="str">
        <f>IF(P87=0,"-",VLOOKUP(P87,DASHBOARD!$H$34:$K$37,4))</f>
        <v>-</v>
      </c>
      <c r="R87" s="19" t="str">
        <f t="shared" si="11"/>
        <v>-</v>
      </c>
      <c r="S87" s="19" t="str">
        <f t="shared" si="12"/>
        <v>-</v>
      </c>
      <c r="T87" s="4"/>
      <c r="U87" s="100"/>
      <c r="V87" s="103" t="str">
        <f>IF(U87=0,"-",VLOOKUP(U87,DASHBOARD!$H$43:$K$46,4))</f>
        <v>-</v>
      </c>
      <c r="W87" s="103" t="str">
        <f t="shared" si="17"/>
        <v>-</v>
      </c>
      <c r="X87" s="103" t="str">
        <f t="shared" si="18"/>
        <v>-</v>
      </c>
      <c r="Y87" s="4"/>
      <c r="Z87" s="19" t="e">
        <f t="shared" si="19"/>
        <v>#VALUE!</v>
      </c>
      <c r="AA87" s="19" t="e">
        <f>IF(Z87=0,"-",VLOOKUP(Z87,DASHBOARD!$H$52:$K$55,4))</f>
        <v>#VALUE!</v>
      </c>
      <c r="AB87" s="4"/>
    </row>
    <row r="88" spans="1:28" x14ac:dyDescent="0.45">
      <c r="A88" s="4"/>
      <c r="B88" s="8">
        <v>82</v>
      </c>
      <c r="C88" s="101"/>
      <c r="D88" s="100"/>
      <c r="E88" s="100"/>
      <c r="F88" s="102"/>
      <c r="G88" s="18" t="str">
        <f>IF(F88=0,"-",VLOOKUP(F88,DASHBOARD!$H$16:$K$19,4))</f>
        <v>-</v>
      </c>
      <c r="H88" s="18" t="str">
        <f t="shared" si="13"/>
        <v>-</v>
      </c>
      <c r="I88" s="18" t="str">
        <f t="shared" si="14"/>
        <v>-</v>
      </c>
      <c r="J88" s="11"/>
      <c r="K88" s="100"/>
      <c r="L88" s="103" t="str">
        <f>IF(K88=0,"-",VLOOKUP(K88,DASHBOARD!$H$25:$K$28,4))</f>
        <v>-</v>
      </c>
      <c r="M88" s="103" t="str">
        <f t="shared" si="15"/>
        <v>-</v>
      </c>
      <c r="N88" s="103" t="str">
        <f t="shared" si="16"/>
        <v>-</v>
      </c>
      <c r="O88" s="4"/>
      <c r="P88" s="8"/>
      <c r="Q88" s="19" t="str">
        <f>IF(P88=0,"-",VLOOKUP(P88,DASHBOARD!$H$34:$K$37,4))</f>
        <v>-</v>
      </c>
      <c r="R88" s="19" t="str">
        <f t="shared" si="11"/>
        <v>-</v>
      </c>
      <c r="S88" s="19" t="str">
        <f t="shared" si="12"/>
        <v>-</v>
      </c>
      <c r="T88" s="4"/>
      <c r="U88" s="100"/>
      <c r="V88" s="103" t="str">
        <f>IF(U88=0,"-",VLOOKUP(U88,DASHBOARD!$H$43:$K$46,4))</f>
        <v>-</v>
      </c>
      <c r="W88" s="103" t="str">
        <f t="shared" si="17"/>
        <v>-</v>
      </c>
      <c r="X88" s="103" t="str">
        <f t="shared" si="18"/>
        <v>-</v>
      </c>
      <c r="Y88" s="4"/>
      <c r="Z88" s="19" t="e">
        <f t="shared" si="19"/>
        <v>#VALUE!</v>
      </c>
      <c r="AA88" s="19" t="e">
        <f>IF(Z88=0,"-",VLOOKUP(Z88,DASHBOARD!$H$52:$K$55,4))</f>
        <v>#VALUE!</v>
      </c>
      <c r="AB88" s="4"/>
    </row>
    <row r="89" spans="1:28" x14ac:dyDescent="0.45">
      <c r="A89" s="4"/>
      <c r="B89" s="8">
        <v>83</v>
      </c>
      <c r="C89" s="101"/>
      <c r="D89" s="100"/>
      <c r="E89" s="100"/>
      <c r="F89" s="102"/>
      <c r="G89" s="18" t="str">
        <f>IF(F89=0,"-",VLOOKUP(F89,DASHBOARD!$H$16:$K$19,4))</f>
        <v>-</v>
      </c>
      <c r="H89" s="18" t="str">
        <f t="shared" si="13"/>
        <v>-</v>
      </c>
      <c r="I89" s="18" t="str">
        <f t="shared" si="14"/>
        <v>-</v>
      </c>
      <c r="J89" s="11"/>
      <c r="K89" s="100"/>
      <c r="L89" s="103" t="str">
        <f>IF(K89=0,"-",VLOOKUP(K89,DASHBOARD!$H$25:$K$28,4))</f>
        <v>-</v>
      </c>
      <c r="M89" s="103" t="str">
        <f t="shared" si="15"/>
        <v>-</v>
      </c>
      <c r="N89" s="103" t="str">
        <f t="shared" si="16"/>
        <v>-</v>
      </c>
      <c r="O89" s="4"/>
      <c r="P89" s="8"/>
      <c r="Q89" s="19" t="str">
        <f>IF(P89=0,"-",VLOOKUP(P89,DASHBOARD!$H$34:$K$37,4))</f>
        <v>-</v>
      </c>
      <c r="R89" s="19" t="str">
        <f t="shared" si="11"/>
        <v>-</v>
      </c>
      <c r="S89" s="19" t="str">
        <f t="shared" si="12"/>
        <v>-</v>
      </c>
      <c r="T89" s="4"/>
      <c r="U89" s="100"/>
      <c r="V89" s="103" t="str">
        <f>IF(U89=0,"-",VLOOKUP(U89,DASHBOARD!$H$43:$K$46,4))</f>
        <v>-</v>
      </c>
      <c r="W89" s="103" t="str">
        <f t="shared" si="17"/>
        <v>-</v>
      </c>
      <c r="X89" s="103" t="str">
        <f t="shared" si="18"/>
        <v>-</v>
      </c>
      <c r="Y89" s="4"/>
      <c r="Z89" s="19" t="e">
        <f t="shared" si="19"/>
        <v>#VALUE!</v>
      </c>
      <c r="AA89" s="19" t="e">
        <f>IF(Z89=0,"-",VLOOKUP(Z89,DASHBOARD!$H$52:$K$55,4))</f>
        <v>#VALUE!</v>
      </c>
      <c r="AB89" s="4"/>
    </row>
    <row r="90" spans="1:28" x14ac:dyDescent="0.45">
      <c r="A90" s="4"/>
      <c r="B90" s="8">
        <v>84</v>
      </c>
      <c r="C90" s="101"/>
      <c r="D90" s="100"/>
      <c r="E90" s="100"/>
      <c r="F90" s="102"/>
      <c r="G90" s="18" t="str">
        <f>IF(F90=0,"-",VLOOKUP(F90,DASHBOARD!$H$16:$K$19,4))</f>
        <v>-</v>
      </c>
      <c r="H90" s="18" t="str">
        <f t="shared" si="13"/>
        <v>-</v>
      </c>
      <c r="I90" s="18" t="str">
        <f t="shared" si="14"/>
        <v>-</v>
      </c>
      <c r="J90" s="11"/>
      <c r="K90" s="100"/>
      <c r="L90" s="103" t="str">
        <f>IF(K90=0,"-",VLOOKUP(K90,DASHBOARD!$H$25:$K$28,4))</f>
        <v>-</v>
      </c>
      <c r="M90" s="103" t="str">
        <f t="shared" si="15"/>
        <v>-</v>
      </c>
      <c r="N90" s="103" t="str">
        <f t="shared" si="16"/>
        <v>-</v>
      </c>
      <c r="O90" s="4"/>
      <c r="P90" s="8"/>
      <c r="Q90" s="19" t="str">
        <f>IF(P90=0,"-",VLOOKUP(P90,DASHBOARD!$H$34:$K$37,4))</f>
        <v>-</v>
      </c>
      <c r="R90" s="19" t="str">
        <f t="shared" si="11"/>
        <v>-</v>
      </c>
      <c r="S90" s="19" t="str">
        <f t="shared" si="12"/>
        <v>-</v>
      </c>
      <c r="T90" s="4"/>
      <c r="U90" s="100"/>
      <c r="V90" s="103" t="str">
        <f>IF(U90=0,"-",VLOOKUP(U90,DASHBOARD!$H$43:$K$46,4))</f>
        <v>-</v>
      </c>
      <c r="W90" s="103" t="str">
        <f t="shared" si="17"/>
        <v>-</v>
      </c>
      <c r="X90" s="103" t="str">
        <f t="shared" si="18"/>
        <v>-</v>
      </c>
      <c r="Y90" s="4"/>
      <c r="Z90" s="19" t="e">
        <f t="shared" si="19"/>
        <v>#VALUE!</v>
      </c>
      <c r="AA90" s="19" t="e">
        <f>IF(Z90=0,"-",VLOOKUP(Z90,DASHBOARD!$H$52:$K$55,4))</f>
        <v>#VALUE!</v>
      </c>
      <c r="AB90" s="4"/>
    </row>
    <row r="91" spans="1:28" x14ac:dyDescent="0.45">
      <c r="A91" s="4"/>
      <c r="B91" s="8">
        <v>85</v>
      </c>
      <c r="C91" s="101"/>
      <c r="D91" s="100"/>
      <c r="E91" s="100"/>
      <c r="F91" s="102"/>
      <c r="G91" s="18" t="str">
        <f>IF(F91=0,"-",VLOOKUP(F91,DASHBOARD!$H$16:$K$19,4))</f>
        <v>-</v>
      </c>
      <c r="H91" s="18" t="str">
        <f t="shared" si="13"/>
        <v>-</v>
      </c>
      <c r="I91" s="18" t="str">
        <f t="shared" si="14"/>
        <v>-</v>
      </c>
      <c r="J91" s="11"/>
      <c r="K91" s="100"/>
      <c r="L91" s="103" t="str">
        <f>IF(K91=0,"-",VLOOKUP(K91,DASHBOARD!$H$25:$K$28,4))</f>
        <v>-</v>
      </c>
      <c r="M91" s="103" t="str">
        <f t="shared" si="15"/>
        <v>-</v>
      </c>
      <c r="N91" s="103" t="str">
        <f t="shared" si="16"/>
        <v>-</v>
      </c>
      <c r="O91" s="4"/>
      <c r="P91" s="8"/>
      <c r="Q91" s="19" t="str">
        <f>IF(P91=0,"-",VLOOKUP(P91,DASHBOARD!$H$34:$K$37,4))</f>
        <v>-</v>
      </c>
      <c r="R91" s="19" t="str">
        <f t="shared" si="11"/>
        <v>-</v>
      </c>
      <c r="S91" s="19" t="str">
        <f t="shared" si="12"/>
        <v>-</v>
      </c>
      <c r="T91" s="4"/>
      <c r="U91" s="100"/>
      <c r="V91" s="103" t="str">
        <f>IF(U91=0,"-",VLOOKUP(U91,DASHBOARD!$H$43:$K$46,4))</f>
        <v>-</v>
      </c>
      <c r="W91" s="103" t="str">
        <f t="shared" si="17"/>
        <v>-</v>
      </c>
      <c r="X91" s="103" t="str">
        <f t="shared" si="18"/>
        <v>-</v>
      </c>
      <c r="Y91" s="4"/>
      <c r="Z91" s="19" t="e">
        <f t="shared" si="19"/>
        <v>#VALUE!</v>
      </c>
      <c r="AA91" s="19" t="e">
        <f>IF(Z91=0,"-",VLOOKUP(Z91,DASHBOARD!$H$52:$K$55,4))</f>
        <v>#VALUE!</v>
      </c>
      <c r="AB91" s="4"/>
    </row>
    <row r="92" spans="1:28" x14ac:dyDescent="0.45">
      <c r="A92" s="4"/>
      <c r="B92" s="8">
        <v>86</v>
      </c>
      <c r="C92" s="101"/>
      <c r="D92" s="100"/>
      <c r="E92" s="100"/>
      <c r="F92" s="102"/>
      <c r="G92" s="18" t="str">
        <f>IF(F92=0,"-",VLOOKUP(F92,DASHBOARD!$H$16:$K$19,4))</f>
        <v>-</v>
      </c>
      <c r="H92" s="18" t="str">
        <f t="shared" si="13"/>
        <v>-</v>
      </c>
      <c r="I92" s="18" t="str">
        <f t="shared" si="14"/>
        <v>-</v>
      </c>
      <c r="J92" s="11"/>
      <c r="K92" s="100"/>
      <c r="L92" s="103" t="str">
        <f>IF(K92=0,"-",VLOOKUP(K92,DASHBOARD!$H$25:$K$28,4))</f>
        <v>-</v>
      </c>
      <c r="M92" s="103" t="str">
        <f t="shared" si="15"/>
        <v>-</v>
      </c>
      <c r="N92" s="103" t="str">
        <f t="shared" si="16"/>
        <v>-</v>
      </c>
      <c r="O92" s="4"/>
      <c r="P92" s="8"/>
      <c r="Q92" s="19" t="str">
        <f>IF(P92=0,"-",VLOOKUP(P92,DASHBOARD!$H$34:$K$37,4))</f>
        <v>-</v>
      </c>
      <c r="R92" s="19" t="str">
        <f t="shared" si="11"/>
        <v>-</v>
      </c>
      <c r="S92" s="19" t="str">
        <f t="shared" si="12"/>
        <v>-</v>
      </c>
      <c r="T92" s="4"/>
      <c r="U92" s="100"/>
      <c r="V92" s="103" t="str">
        <f>IF(U92=0,"-",VLOOKUP(U92,DASHBOARD!$H$43:$K$46,4))</f>
        <v>-</v>
      </c>
      <c r="W92" s="103" t="str">
        <f t="shared" si="17"/>
        <v>-</v>
      </c>
      <c r="X92" s="103" t="str">
        <f t="shared" si="18"/>
        <v>-</v>
      </c>
      <c r="Y92" s="4"/>
      <c r="Z92" s="19" t="e">
        <f t="shared" si="19"/>
        <v>#VALUE!</v>
      </c>
      <c r="AA92" s="19" t="e">
        <f>IF(Z92=0,"-",VLOOKUP(Z92,DASHBOARD!$H$52:$K$55,4))</f>
        <v>#VALUE!</v>
      </c>
      <c r="AB92" s="4"/>
    </row>
    <row r="93" spans="1:28" x14ac:dyDescent="0.45">
      <c r="A93" s="4"/>
      <c r="B93" s="8">
        <v>87</v>
      </c>
      <c r="C93" s="101"/>
      <c r="D93" s="100"/>
      <c r="E93" s="100"/>
      <c r="F93" s="102"/>
      <c r="G93" s="18" t="str">
        <f>IF(F93=0,"-",VLOOKUP(F93,DASHBOARD!$H$16:$K$19,4))</f>
        <v>-</v>
      </c>
      <c r="H93" s="18" t="str">
        <f t="shared" si="13"/>
        <v>-</v>
      </c>
      <c r="I93" s="18" t="str">
        <f t="shared" si="14"/>
        <v>-</v>
      </c>
      <c r="J93" s="11"/>
      <c r="K93" s="100"/>
      <c r="L93" s="103" t="str">
        <f>IF(K93=0,"-",VLOOKUP(K93,DASHBOARD!$H$25:$K$28,4))</f>
        <v>-</v>
      </c>
      <c r="M93" s="103" t="str">
        <f t="shared" si="15"/>
        <v>-</v>
      </c>
      <c r="N93" s="103" t="str">
        <f t="shared" si="16"/>
        <v>-</v>
      </c>
      <c r="O93" s="4"/>
      <c r="P93" s="8"/>
      <c r="Q93" s="19" t="str">
        <f>IF(P93=0,"-",VLOOKUP(P93,DASHBOARD!$H$34:$K$37,4))</f>
        <v>-</v>
      </c>
      <c r="R93" s="19" t="str">
        <f t="shared" ref="R93:R106" si="20">Q93</f>
        <v>-</v>
      </c>
      <c r="S93" s="19" t="str">
        <f t="shared" ref="S93:S106" si="21">IF(P93=0,"-",IF(R93=4,"Very Good",IF(R93=3,"Good",IF(R93=2,"Enough",IF(R93=1,"Not Enough")))))</f>
        <v>-</v>
      </c>
      <c r="T93" s="4"/>
      <c r="U93" s="100"/>
      <c r="V93" s="103" t="str">
        <f>IF(U93=0,"-",VLOOKUP(U93,DASHBOARD!$H$43:$K$46,4))</f>
        <v>-</v>
      </c>
      <c r="W93" s="103" t="str">
        <f t="shared" si="17"/>
        <v>-</v>
      </c>
      <c r="X93" s="103" t="str">
        <f t="shared" si="18"/>
        <v>-</v>
      </c>
      <c r="Y93" s="4"/>
      <c r="Z93" s="19" t="e">
        <f t="shared" si="19"/>
        <v>#VALUE!</v>
      </c>
      <c r="AA93" s="19" t="e">
        <f>IF(Z93=0,"-",VLOOKUP(Z93,DASHBOARD!$H$52:$K$55,4))</f>
        <v>#VALUE!</v>
      </c>
      <c r="AB93" s="4"/>
    </row>
    <row r="94" spans="1:28" x14ac:dyDescent="0.45">
      <c r="A94" s="4"/>
      <c r="B94" s="8">
        <v>88</v>
      </c>
      <c r="C94" s="101"/>
      <c r="D94" s="100"/>
      <c r="E94" s="100"/>
      <c r="F94" s="102"/>
      <c r="G94" s="18" t="str">
        <f>IF(F94=0,"-",VLOOKUP(F94,DASHBOARD!$H$16:$K$19,4))</f>
        <v>-</v>
      </c>
      <c r="H94" s="18" t="str">
        <f t="shared" ref="H94:H106" si="22">G94</f>
        <v>-</v>
      </c>
      <c r="I94" s="18" t="str">
        <f t="shared" ref="I94:I106" si="23">IF(F94=0,"-",IF(H94=4,"Very good",IF(H94=3,"Good",IF(H94=2,"Enough",IF(H94=1,"Not Enough")))))</f>
        <v>-</v>
      </c>
      <c r="J94" s="11"/>
      <c r="K94" s="100"/>
      <c r="L94" s="103" t="str">
        <f>IF(K94=0,"-",VLOOKUP(K94,DASHBOARD!$H$25:$K$28,4))</f>
        <v>-</v>
      </c>
      <c r="M94" s="103" t="str">
        <f t="shared" ref="M94:M106" si="24">L94</f>
        <v>-</v>
      </c>
      <c r="N94" s="103" t="str">
        <f t="shared" ref="N94:N106" si="25">IF(K94=0,"-",IF(M94=4,"Very Good",IF(M94=3,"Good",IF(M94=2,"Enough",IF(M94=1,"Not Enough")))))</f>
        <v>-</v>
      </c>
      <c r="O94" s="4"/>
      <c r="P94" s="8"/>
      <c r="Q94" s="19" t="str">
        <f>IF(P94=0,"-",VLOOKUP(P94,DASHBOARD!$H$34:$K$37,4))</f>
        <v>-</v>
      </c>
      <c r="R94" s="19" t="str">
        <f t="shared" si="20"/>
        <v>-</v>
      </c>
      <c r="S94" s="19" t="str">
        <f t="shared" si="21"/>
        <v>-</v>
      </c>
      <c r="T94" s="4"/>
      <c r="U94" s="100"/>
      <c r="V94" s="103" t="str">
        <f>IF(U94=0,"-",VLOOKUP(U94,DASHBOARD!$H$43:$K$46,4))</f>
        <v>-</v>
      </c>
      <c r="W94" s="103" t="str">
        <f t="shared" ref="W94:W106" si="26">V94</f>
        <v>-</v>
      </c>
      <c r="X94" s="103" t="str">
        <f t="shared" ref="X94:X106" si="27">IF(U94=0,"-",IF(W94=4,"Very Good",IF(W94=3,"Good",IF(W94=2,"Enough",IF(W94=1,"Not Enough")))))</f>
        <v>-</v>
      </c>
      <c r="Y94" s="4"/>
      <c r="Z94" s="19" t="e">
        <f t="shared" ref="Z94:Z106" si="28">(W94+R94+M94+H94)</f>
        <v>#VALUE!</v>
      </c>
      <c r="AA94" s="19" t="e">
        <f>IF(Z94=0,"-",VLOOKUP(Z94,DASHBOARD!$H$52:$K$55,4))</f>
        <v>#VALUE!</v>
      </c>
      <c r="AB94" s="4"/>
    </row>
    <row r="95" spans="1:28" x14ac:dyDescent="0.45">
      <c r="A95" s="4"/>
      <c r="B95" s="8">
        <v>89</v>
      </c>
      <c r="C95" s="101"/>
      <c r="D95" s="100"/>
      <c r="E95" s="100"/>
      <c r="F95" s="102"/>
      <c r="G95" s="18" t="str">
        <f>IF(F95=0,"-",VLOOKUP(F95,DASHBOARD!$H$16:$K$19,4))</f>
        <v>-</v>
      </c>
      <c r="H95" s="18" t="str">
        <f t="shared" si="22"/>
        <v>-</v>
      </c>
      <c r="I95" s="18" t="str">
        <f t="shared" si="23"/>
        <v>-</v>
      </c>
      <c r="J95" s="11"/>
      <c r="K95" s="100"/>
      <c r="L95" s="103" t="str">
        <f>IF(K95=0,"-",VLOOKUP(K95,DASHBOARD!$H$25:$K$28,4))</f>
        <v>-</v>
      </c>
      <c r="M95" s="103" t="str">
        <f t="shared" si="24"/>
        <v>-</v>
      </c>
      <c r="N95" s="103" t="str">
        <f t="shared" si="25"/>
        <v>-</v>
      </c>
      <c r="O95" s="4"/>
      <c r="P95" s="8"/>
      <c r="Q95" s="19" t="str">
        <f>IF(P95=0,"-",VLOOKUP(P95,DASHBOARD!$H$34:$K$37,4))</f>
        <v>-</v>
      </c>
      <c r="R95" s="19" t="str">
        <f t="shared" si="20"/>
        <v>-</v>
      </c>
      <c r="S95" s="19" t="str">
        <f t="shared" si="21"/>
        <v>-</v>
      </c>
      <c r="T95" s="4"/>
      <c r="U95" s="100"/>
      <c r="V95" s="103" t="str">
        <f>IF(U95=0,"-",VLOOKUP(U95,DASHBOARD!$H$43:$K$46,4))</f>
        <v>-</v>
      </c>
      <c r="W95" s="103" t="str">
        <f t="shared" si="26"/>
        <v>-</v>
      </c>
      <c r="X95" s="103" t="str">
        <f t="shared" si="27"/>
        <v>-</v>
      </c>
      <c r="Y95" s="4"/>
      <c r="Z95" s="19" t="e">
        <f t="shared" si="28"/>
        <v>#VALUE!</v>
      </c>
      <c r="AA95" s="19" t="e">
        <f>IF(Z95=0,"-",VLOOKUP(Z95,DASHBOARD!$H$52:$K$55,4))</f>
        <v>#VALUE!</v>
      </c>
      <c r="AB95" s="4"/>
    </row>
    <row r="96" spans="1:28" x14ac:dyDescent="0.45">
      <c r="A96" s="4"/>
      <c r="B96" s="8">
        <v>90</v>
      </c>
      <c r="C96" s="101"/>
      <c r="D96" s="100"/>
      <c r="E96" s="100"/>
      <c r="F96" s="102"/>
      <c r="G96" s="18" t="str">
        <f>IF(F96=0,"-",VLOOKUP(F96,DASHBOARD!$H$16:$K$19,4))</f>
        <v>-</v>
      </c>
      <c r="H96" s="18" t="str">
        <f t="shared" si="22"/>
        <v>-</v>
      </c>
      <c r="I96" s="18" t="str">
        <f t="shared" si="23"/>
        <v>-</v>
      </c>
      <c r="J96" s="11"/>
      <c r="K96" s="100"/>
      <c r="L96" s="103" t="str">
        <f>IF(K96=0,"-",VLOOKUP(K96,DASHBOARD!$H$25:$K$28,4))</f>
        <v>-</v>
      </c>
      <c r="M96" s="103" t="str">
        <f t="shared" si="24"/>
        <v>-</v>
      </c>
      <c r="N96" s="103" t="str">
        <f t="shared" si="25"/>
        <v>-</v>
      </c>
      <c r="O96" s="4"/>
      <c r="P96" s="8"/>
      <c r="Q96" s="19" t="str">
        <f>IF(P96=0,"-",VLOOKUP(P96,DASHBOARD!$H$34:$K$37,4))</f>
        <v>-</v>
      </c>
      <c r="R96" s="19" t="str">
        <f t="shared" si="20"/>
        <v>-</v>
      </c>
      <c r="S96" s="19" t="str">
        <f t="shared" si="21"/>
        <v>-</v>
      </c>
      <c r="T96" s="4"/>
      <c r="U96" s="100"/>
      <c r="V96" s="103" t="str">
        <f>IF(U96=0,"-",VLOOKUP(U96,DASHBOARD!$H$43:$K$46,4))</f>
        <v>-</v>
      </c>
      <c r="W96" s="103" t="str">
        <f t="shared" si="26"/>
        <v>-</v>
      </c>
      <c r="X96" s="103" t="str">
        <f t="shared" si="27"/>
        <v>-</v>
      </c>
      <c r="Y96" s="4"/>
      <c r="Z96" s="19" t="e">
        <f t="shared" si="28"/>
        <v>#VALUE!</v>
      </c>
      <c r="AA96" s="19" t="e">
        <f>IF(Z96=0,"-",VLOOKUP(Z96,DASHBOARD!$H$52:$K$55,4))</f>
        <v>#VALUE!</v>
      </c>
      <c r="AB96" s="4"/>
    </row>
    <row r="97" spans="1:28" x14ac:dyDescent="0.45">
      <c r="A97" s="4"/>
      <c r="B97" s="8">
        <v>91</v>
      </c>
      <c r="C97" s="101"/>
      <c r="D97" s="100"/>
      <c r="E97" s="100"/>
      <c r="F97" s="102"/>
      <c r="G97" s="18" t="str">
        <f>IF(F97=0,"-",VLOOKUP(F97,DASHBOARD!$H$16:$K$19,4))</f>
        <v>-</v>
      </c>
      <c r="H97" s="18" t="str">
        <f t="shared" si="22"/>
        <v>-</v>
      </c>
      <c r="I97" s="18" t="str">
        <f t="shared" si="23"/>
        <v>-</v>
      </c>
      <c r="J97" s="11"/>
      <c r="K97" s="100"/>
      <c r="L97" s="103" t="str">
        <f>IF(K97=0,"-",VLOOKUP(K97,DASHBOARD!$H$25:$K$28,4))</f>
        <v>-</v>
      </c>
      <c r="M97" s="103" t="str">
        <f t="shared" si="24"/>
        <v>-</v>
      </c>
      <c r="N97" s="103" t="str">
        <f t="shared" si="25"/>
        <v>-</v>
      </c>
      <c r="O97" s="4"/>
      <c r="P97" s="8"/>
      <c r="Q97" s="19" t="str">
        <f>IF(P97=0,"-",VLOOKUP(P97,DASHBOARD!$H$34:$K$37,4))</f>
        <v>-</v>
      </c>
      <c r="R97" s="19" t="str">
        <f t="shared" si="20"/>
        <v>-</v>
      </c>
      <c r="S97" s="19" t="str">
        <f t="shared" si="21"/>
        <v>-</v>
      </c>
      <c r="T97" s="4"/>
      <c r="U97" s="100"/>
      <c r="V97" s="103" t="str">
        <f>IF(U97=0,"-",VLOOKUP(U97,DASHBOARD!$H$43:$K$46,4))</f>
        <v>-</v>
      </c>
      <c r="W97" s="103" t="str">
        <f t="shared" si="26"/>
        <v>-</v>
      </c>
      <c r="X97" s="103" t="str">
        <f t="shared" si="27"/>
        <v>-</v>
      </c>
      <c r="Y97" s="4"/>
      <c r="Z97" s="19" t="e">
        <f t="shared" si="28"/>
        <v>#VALUE!</v>
      </c>
      <c r="AA97" s="19" t="e">
        <f>IF(Z97=0,"-",VLOOKUP(Z97,DASHBOARD!$H$52:$K$55,4))</f>
        <v>#VALUE!</v>
      </c>
      <c r="AB97" s="4"/>
    </row>
    <row r="98" spans="1:28" x14ac:dyDescent="0.45">
      <c r="A98" s="4"/>
      <c r="B98" s="8">
        <v>92</v>
      </c>
      <c r="C98" s="101"/>
      <c r="D98" s="100"/>
      <c r="E98" s="100"/>
      <c r="F98" s="102"/>
      <c r="G98" s="18" t="str">
        <f>IF(F98=0,"-",VLOOKUP(F98,DASHBOARD!$H$16:$K$19,4))</f>
        <v>-</v>
      </c>
      <c r="H98" s="18" t="str">
        <f t="shared" si="22"/>
        <v>-</v>
      </c>
      <c r="I98" s="18" t="str">
        <f t="shared" si="23"/>
        <v>-</v>
      </c>
      <c r="J98" s="11"/>
      <c r="K98" s="100"/>
      <c r="L98" s="103" t="str">
        <f>IF(K98=0,"-",VLOOKUP(K98,DASHBOARD!$H$25:$K$28,4))</f>
        <v>-</v>
      </c>
      <c r="M98" s="103" t="str">
        <f t="shared" si="24"/>
        <v>-</v>
      </c>
      <c r="N98" s="103" t="str">
        <f t="shared" si="25"/>
        <v>-</v>
      </c>
      <c r="O98" s="4"/>
      <c r="P98" s="8"/>
      <c r="Q98" s="19" t="str">
        <f>IF(P98=0,"-",VLOOKUP(P98,DASHBOARD!$H$34:$K$37,4))</f>
        <v>-</v>
      </c>
      <c r="R98" s="19" t="str">
        <f t="shared" si="20"/>
        <v>-</v>
      </c>
      <c r="S98" s="19" t="str">
        <f t="shared" si="21"/>
        <v>-</v>
      </c>
      <c r="T98" s="4"/>
      <c r="U98" s="100"/>
      <c r="V98" s="103" t="str">
        <f>IF(U98=0,"-",VLOOKUP(U98,DASHBOARD!$H$43:$K$46,4))</f>
        <v>-</v>
      </c>
      <c r="W98" s="103" t="str">
        <f t="shared" si="26"/>
        <v>-</v>
      </c>
      <c r="X98" s="103" t="str">
        <f t="shared" si="27"/>
        <v>-</v>
      </c>
      <c r="Y98" s="4"/>
      <c r="Z98" s="19" t="e">
        <f t="shared" si="28"/>
        <v>#VALUE!</v>
      </c>
      <c r="AA98" s="19" t="e">
        <f>IF(Z98=0,"-",VLOOKUP(Z98,DASHBOARD!$H$52:$K$55,4))</f>
        <v>#VALUE!</v>
      </c>
      <c r="AB98" s="4"/>
    </row>
    <row r="99" spans="1:28" x14ac:dyDescent="0.45">
      <c r="A99" s="4"/>
      <c r="B99" s="8">
        <v>93</v>
      </c>
      <c r="C99" s="101"/>
      <c r="D99" s="100"/>
      <c r="E99" s="100"/>
      <c r="F99" s="102"/>
      <c r="G99" s="18" t="str">
        <f>IF(F99=0,"-",VLOOKUP(F99,DASHBOARD!$H$16:$K$19,4))</f>
        <v>-</v>
      </c>
      <c r="H99" s="18" t="str">
        <f t="shared" si="22"/>
        <v>-</v>
      </c>
      <c r="I99" s="18" t="str">
        <f t="shared" si="23"/>
        <v>-</v>
      </c>
      <c r="J99" s="11"/>
      <c r="K99" s="100"/>
      <c r="L99" s="103" t="str">
        <f>IF(K99=0,"-",VLOOKUP(K99,DASHBOARD!$H$25:$K$28,4))</f>
        <v>-</v>
      </c>
      <c r="M99" s="103" t="str">
        <f t="shared" si="24"/>
        <v>-</v>
      </c>
      <c r="N99" s="103" t="str">
        <f t="shared" si="25"/>
        <v>-</v>
      </c>
      <c r="O99" s="4"/>
      <c r="P99" s="8"/>
      <c r="Q99" s="19" t="str">
        <f>IF(P99=0,"-",VLOOKUP(P99,DASHBOARD!$H$34:$K$37,4))</f>
        <v>-</v>
      </c>
      <c r="R99" s="19" t="str">
        <f t="shared" si="20"/>
        <v>-</v>
      </c>
      <c r="S99" s="19" t="str">
        <f t="shared" si="21"/>
        <v>-</v>
      </c>
      <c r="T99" s="4"/>
      <c r="U99" s="100"/>
      <c r="V99" s="103" t="str">
        <f>IF(U99=0,"-",VLOOKUP(U99,DASHBOARD!$H$43:$K$46,4))</f>
        <v>-</v>
      </c>
      <c r="W99" s="103" t="str">
        <f t="shared" si="26"/>
        <v>-</v>
      </c>
      <c r="X99" s="103" t="str">
        <f t="shared" si="27"/>
        <v>-</v>
      </c>
      <c r="Y99" s="4"/>
      <c r="Z99" s="19" t="e">
        <f t="shared" si="28"/>
        <v>#VALUE!</v>
      </c>
      <c r="AA99" s="19" t="e">
        <f>IF(Z99=0,"-",VLOOKUP(Z99,DASHBOARD!$H$52:$K$55,4))</f>
        <v>#VALUE!</v>
      </c>
      <c r="AB99" s="4"/>
    </row>
    <row r="100" spans="1:28" x14ac:dyDescent="0.45">
      <c r="A100" s="4"/>
      <c r="B100" s="8">
        <v>94</v>
      </c>
      <c r="C100" s="101"/>
      <c r="D100" s="100"/>
      <c r="E100" s="100"/>
      <c r="F100" s="102"/>
      <c r="G100" s="18" t="str">
        <f>IF(F100=0,"-",VLOOKUP(F100,DASHBOARD!$H$16:$K$19,4))</f>
        <v>-</v>
      </c>
      <c r="H100" s="18" t="str">
        <f t="shared" si="22"/>
        <v>-</v>
      </c>
      <c r="I100" s="18" t="str">
        <f t="shared" si="23"/>
        <v>-</v>
      </c>
      <c r="J100" s="11"/>
      <c r="K100" s="100"/>
      <c r="L100" s="103" t="str">
        <f>IF(K100=0,"-",VLOOKUP(K100,DASHBOARD!$H$25:$K$28,4))</f>
        <v>-</v>
      </c>
      <c r="M100" s="103" t="str">
        <f t="shared" si="24"/>
        <v>-</v>
      </c>
      <c r="N100" s="103" t="str">
        <f t="shared" si="25"/>
        <v>-</v>
      </c>
      <c r="O100" s="4"/>
      <c r="P100" s="8"/>
      <c r="Q100" s="19" t="str">
        <f>IF(P100=0,"-",VLOOKUP(P100,DASHBOARD!$H$34:$K$37,4))</f>
        <v>-</v>
      </c>
      <c r="R100" s="19" t="str">
        <f t="shared" si="20"/>
        <v>-</v>
      </c>
      <c r="S100" s="19" t="str">
        <f t="shared" si="21"/>
        <v>-</v>
      </c>
      <c r="T100" s="4"/>
      <c r="U100" s="100"/>
      <c r="V100" s="103" t="str">
        <f>IF(U100=0,"-",VLOOKUP(U100,DASHBOARD!$H$43:$K$46,4))</f>
        <v>-</v>
      </c>
      <c r="W100" s="103" t="str">
        <f t="shared" si="26"/>
        <v>-</v>
      </c>
      <c r="X100" s="103" t="str">
        <f t="shared" si="27"/>
        <v>-</v>
      </c>
      <c r="Y100" s="4"/>
      <c r="Z100" s="19" t="e">
        <f t="shared" si="28"/>
        <v>#VALUE!</v>
      </c>
      <c r="AA100" s="19" t="e">
        <f>IF(Z100=0,"-",VLOOKUP(Z100,DASHBOARD!$H$52:$K$55,4))</f>
        <v>#VALUE!</v>
      </c>
      <c r="AB100" s="4"/>
    </row>
    <row r="101" spans="1:28" x14ac:dyDescent="0.45">
      <c r="A101" s="4"/>
      <c r="B101" s="8">
        <v>95</v>
      </c>
      <c r="C101" s="101"/>
      <c r="D101" s="100"/>
      <c r="E101" s="100"/>
      <c r="F101" s="102"/>
      <c r="G101" s="18" t="str">
        <f>IF(F101=0,"-",VLOOKUP(F101,DASHBOARD!$H$16:$K$19,4))</f>
        <v>-</v>
      </c>
      <c r="H101" s="18" t="str">
        <f t="shared" si="22"/>
        <v>-</v>
      </c>
      <c r="I101" s="18" t="str">
        <f t="shared" si="23"/>
        <v>-</v>
      </c>
      <c r="J101" s="11"/>
      <c r="K101" s="100"/>
      <c r="L101" s="103" t="str">
        <f>IF(K101=0,"-",VLOOKUP(K101,DASHBOARD!$H$25:$K$28,4))</f>
        <v>-</v>
      </c>
      <c r="M101" s="103" t="str">
        <f t="shared" si="24"/>
        <v>-</v>
      </c>
      <c r="N101" s="103" t="str">
        <f t="shared" si="25"/>
        <v>-</v>
      </c>
      <c r="O101" s="4"/>
      <c r="P101" s="8"/>
      <c r="Q101" s="19" t="str">
        <f>IF(P101=0,"-",VLOOKUP(P101,DASHBOARD!$H$34:$K$37,4))</f>
        <v>-</v>
      </c>
      <c r="R101" s="19" t="str">
        <f t="shared" si="20"/>
        <v>-</v>
      </c>
      <c r="S101" s="19" t="str">
        <f t="shared" si="21"/>
        <v>-</v>
      </c>
      <c r="T101" s="4"/>
      <c r="U101" s="100"/>
      <c r="V101" s="103" t="str">
        <f>IF(U101=0,"-",VLOOKUP(U101,DASHBOARD!$H$43:$K$46,4))</f>
        <v>-</v>
      </c>
      <c r="W101" s="103" t="str">
        <f t="shared" si="26"/>
        <v>-</v>
      </c>
      <c r="X101" s="103" t="str">
        <f t="shared" si="27"/>
        <v>-</v>
      </c>
      <c r="Y101" s="4"/>
      <c r="Z101" s="19" t="e">
        <f t="shared" si="28"/>
        <v>#VALUE!</v>
      </c>
      <c r="AA101" s="19" t="e">
        <f>IF(Z101=0,"-",VLOOKUP(Z101,DASHBOARD!$H$52:$K$55,4))</f>
        <v>#VALUE!</v>
      </c>
      <c r="AB101" s="4"/>
    </row>
    <row r="102" spans="1:28" x14ac:dyDescent="0.45">
      <c r="A102" s="4"/>
      <c r="B102" s="8">
        <v>96</v>
      </c>
      <c r="C102" s="101"/>
      <c r="D102" s="100"/>
      <c r="E102" s="100"/>
      <c r="F102" s="102"/>
      <c r="G102" s="18" t="str">
        <f>IF(F102=0,"-",VLOOKUP(F102,DASHBOARD!$H$16:$K$19,4))</f>
        <v>-</v>
      </c>
      <c r="H102" s="18" t="str">
        <f t="shared" si="22"/>
        <v>-</v>
      </c>
      <c r="I102" s="18" t="str">
        <f t="shared" si="23"/>
        <v>-</v>
      </c>
      <c r="J102" s="11"/>
      <c r="K102" s="100"/>
      <c r="L102" s="103" t="str">
        <f>IF(K102=0,"-",VLOOKUP(K102,DASHBOARD!$H$25:$K$28,4))</f>
        <v>-</v>
      </c>
      <c r="M102" s="103" t="str">
        <f t="shared" si="24"/>
        <v>-</v>
      </c>
      <c r="N102" s="103" t="str">
        <f t="shared" si="25"/>
        <v>-</v>
      </c>
      <c r="O102" s="4"/>
      <c r="P102" s="8"/>
      <c r="Q102" s="19" t="str">
        <f>IF(P102=0,"-",VLOOKUP(P102,DASHBOARD!$H$34:$K$37,4))</f>
        <v>-</v>
      </c>
      <c r="R102" s="19" t="str">
        <f t="shared" si="20"/>
        <v>-</v>
      </c>
      <c r="S102" s="19" t="str">
        <f t="shared" si="21"/>
        <v>-</v>
      </c>
      <c r="T102" s="4"/>
      <c r="U102" s="100"/>
      <c r="V102" s="103" t="str">
        <f>IF(U102=0,"-",VLOOKUP(U102,DASHBOARD!$H$43:$K$46,4))</f>
        <v>-</v>
      </c>
      <c r="W102" s="103" t="str">
        <f t="shared" si="26"/>
        <v>-</v>
      </c>
      <c r="X102" s="103" t="str">
        <f t="shared" si="27"/>
        <v>-</v>
      </c>
      <c r="Y102" s="4"/>
      <c r="Z102" s="19" t="e">
        <f t="shared" si="28"/>
        <v>#VALUE!</v>
      </c>
      <c r="AA102" s="19" t="e">
        <f>IF(Z102=0,"-",VLOOKUP(Z102,DASHBOARD!$H$52:$K$55,4))</f>
        <v>#VALUE!</v>
      </c>
      <c r="AB102" s="4"/>
    </row>
    <row r="103" spans="1:28" x14ac:dyDescent="0.45">
      <c r="A103" s="4"/>
      <c r="B103" s="8">
        <v>97</v>
      </c>
      <c r="C103" s="101"/>
      <c r="D103" s="100"/>
      <c r="E103" s="100"/>
      <c r="F103" s="102"/>
      <c r="G103" s="18" t="str">
        <f>IF(F103=0,"-",VLOOKUP(F103,DASHBOARD!$H$16:$K$19,4))</f>
        <v>-</v>
      </c>
      <c r="H103" s="18" t="str">
        <f t="shared" si="22"/>
        <v>-</v>
      </c>
      <c r="I103" s="18" t="str">
        <f t="shared" si="23"/>
        <v>-</v>
      </c>
      <c r="J103" s="11"/>
      <c r="K103" s="100"/>
      <c r="L103" s="103" t="str">
        <f>IF(K103=0,"-",VLOOKUP(K103,DASHBOARD!$H$25:$K$28,4))</f>
        <v>-</v>
      </c>
      <c r="M103" s="103" t="str">
        <f t="shared" si="24"/>
        <v>-</v>
      </c>
      <c r="N103" s="103" t="str">
        <f t="shared" si="25"/>
        <v>-</v>
      </c>
      <c r="O103" s="4"/>
      <c r="P103" s="8"/>
      <c r="Q103" s="19" t="str">
        <f>IF(P103=0,"-",VLOOKUP(P103,DASHBOARD!$H$34:$K$37,4))</f>
        <v>-</v>
      </c>
      <c r="R103" s="19" t="str">
        <f t="shared" si="20"/>
        <v>-</v>
      </c>
      <c r="S103" s="19" t="str">
        <f t="shared" si="21"/>
        <v>-</v>
      </c>
      <c r="T103" s="4"/>
      <c r="U103" s="100"/>
      <c r="V103" s="103" t="str">
        <f>IF(U103=0,"-",VLOOKUP(U103,DASHBOARD!$H$43:$K$46,4))</f>
        <v>-</v>
      </c>
      <c r="W103" s="103" t="str">
        <f t="shared" si="26"/>
        <v>-</v>
      </c>
      <c r="X103" s="103" t="str">
        <f t="shared" si="27"/>
        <v>-</v>
      </c>
      <c r="Y103" s="4"/>
      <c r="Z103" s="19" t="e">
        <f t="shared" si="28"/>
        <v>#VALUE!</v>
      </c>
      <c r="AA103" s="19" t="e">
        <f>IF(Z103=0,"-",VLOOKUP(Z103,DASHBOARD!$H$52:$K$55,4))</f>
        <v>#VALUE!</v>
      </c>
      <c r="AB103" s="4"/>
    </row>
    <row r="104" spans="1:28" x14ac:dyDescent="0.45">
      <c r="A104" s="4"/>
      <c r="B104" s="8">
        <v>98</v>
      </c>
      <c r="C104" s="101"/>
      <c r="D104" s="100"/>
      <c r="E104" s="100"/>
      <c r="F104" s="102"/>
      <c r="G104" s="18" t="str">
        <f>IF(F104=0,"-",VLOOKUP(F104,DASHBOARD!$H$16:$K$19,4))</f>
        <v>-</v>
      </c>
      <c r="H104" s="18" t="str">
        <f t="shared" si="22"/>
        <v>-</v>
      </c>
      <c r="I104" s="18" t="str">
        <f t="shared" si="23"/>
        <v>-</v>
      </c>
      <c r="J104" s="11"/>
      <c r="K104" s="100"/>
      <c r="L104" s="103" t="str">
        <f>IF(K104=0,"-",VLOOKUP(K104,DASHBOARD!$H$25:$K$28,4))</f>
        <v>-</v>
      </c>
      <c r="M104" s="103" t="str">
        <f t="shared" si="24"/>
        <v>-</v>
      </c>
      <c r="N104" s="103" t="str">
        <f t="shared" si="25"/>
        <v>-</v>
      </c>
      <c r="O104" s="4"/>
      <c r="P104" s="8"/>
      <c r="Q104" s="19" t="str">
        <f>IF(P104=0,"-",VLOOKUP(P104,DASHBOARD!$H$34:$K$37,4))</f>
        <v>-</v>
      </c>
      <c r="R104" s="19" t="str">
        <f t="shared" si="20"/>
        <v>-</v>
      </c>
      <c r="S104" s="19" t="str">
        <f t="shared" si="21"/>
        <v>-</v>
      </c>
      <c r="T104" s="4"/>
      <c r="U104" s="100"/>
      <c r="V104" s="103" t="str">
        <f>IF(U104=0,"-",VLOOKUP(U104,DASHBOARD!$H$43:$K$46,4))</f>
        <v>-</v>
      </c>
      <c r="W104" s="103" t="str">
        <f t="shared" si="26"/>
        <v>-</v>
      </c>
      <c r="X104" s="103" t="str">
        <f t="shared" si="27"/>
        <v>-</v>
      </c>
      <c r="Y104" s="4"/>
      <c r="Z104" s="19" t="e">
        <f t="shared" si="28"/>
        <v>#VALUE!</v>
      </c>
      <c r="AA104" s="19" t="e">
        <f>IF(Z104=0,"-",VLOOKUP(Z104,DASHBOARD!$H$52:$K$55,4))</f>
        <v>#VALUE!</v>
      </c>
      <c r="AB104" s="4"/>
    </row>
    <row r="105" spans="1:28" x14ac:dyDescent="0.45">
      <c r="A105" s="4"/>
      <c r="B105" s="8">
        <v>99</v>
      </c>
      <c r="C105" s="101"/>
      <c r="D105" s="100"/>
      <c r="E105" s="100"/>
      <c r="F105" s="102"/>
      <c r="G105" s="18" t="str">
        <f>IF(F105=0,"-",VLOOKUP(F105,DASHBOARD!$H$16:$K$19,4))</f>
        <v>-</v>
      </c>
      <c r="H105" s="18" t="str">
        <f t="shared" si="22"/>
        <v>-</v>
      </c>
      <c r="I105" s="18" t="str">
        <f t="shared" si="23"/>
        <v>-</v>
      </c>
      <c r="J105" s="11"/>
      <c r="K105" s="100"/>
      <c r="L105" s="103" t="str">
        <f>IF(K105=0,"-",VLOOKUP(K105,DASHBOARD!$H$25:$K$28,4))</f>
        <v>-</v>
      </c>
      <c r="M105" s="103" t="str">
        <f t="shared" si="24"/>
        <v>-</v>
      </c>
      <c r="N105" s="103" t="str">
        <f t="shared" si="25"/>
        <v>-</v>
      </c>
      <c r="O105" s="4"/>
      <c r="P105" s="8"/>
      <c r="Q105" s="19" t="str">
        <f>IF(P105=0,"-",VLOOKUP(P105,DASHBOARD!$H$34:$K$37,4))</f>
        <v>-</v>
      </c>
      <c r="R105" s="19" t="str">
        <f t="shared" si="20"/>
        <v>-</v>
      </c>
      <c r="S105" s="19" t="str">
        <f t="shared" si="21"/>
        <v>-</v>
      </c>
      <c r="T105" s="4"/>
      <c r="U105" s="100"/>
      <c r="V105" s="103" t="str">
        <f>IF(U105=0,"-",VLOOKUP(U105,DASHBOARD!$H$43:$K$46,4))</f>
        <v>-</v>
      </c>
      <c r="W105" s="103" t="str">
        <f t="shared" si="26"/>
        <v>-</v>
      </c>
      <c r="X105" s="103" t="str">
        <f t="shared" si="27"/>
        <v>-</v>
      </c>
      <c r="Y105" s="4"/>
      <c r="Z105" s="19" t="e">
        <f t="shared" si="28"/>
        <v>#VALUE!</v>
      </c>
      <c r="AA105" s="19" t="e">
        <f>IF(Z105=0,"-",VLOOKUP(Z105,DASHBOARD!$H$52:$K$55,4))</f>
        <v>#VALUE!</v>
      </c>
      <c r="AB105" s="4"/>
    </row>
    <row r="106" spans="1:28" x14ac:dyDescent="0.45">
      <c r="A106" s="4"/>
      <c r="B106" s="104">
        <v>100</v>
      </c>
      <c r="C106" s="105"/>
      <c r="D106" s="106"/>
      <c r="E106" s="106"/>
      <c r="F106" s="107"/>
      <c r="G106" s="18" t="str">
        <f>IF(F106=0,"-",VLOOKUP(F106,DASHBOARD!$H$16:$K$19,4))</f>
        <v>-</v>
      </c>
      <c r="H106" s="18" t="str">
        <f t="shared" si="22"/>
        <v>-</v>
      </c>
      <c r="I106" s="18" t="str">
        <f t="shared" si="23"/>
        <v>-</v>
      </c>
      <c r="J106" s="11"/>
      <c r="K106" s="100"/>
      <c r="L106" s="103" t="str">
        <f>IF(K106=0,"-",VLOOKUP(K106,DASHBOARD!$H$25:$K$28,4))</f>
        <v>-</v>
      </c>
      <c r="M106" s="103" t="str">
        <f t="shared" si="24"/>
        <v>-</v>
      </c>
      <c r="N106" s="103" t="str">
        <f t="shared" si="25"/>
        <v>-</v>
      </c>
      <c r="O106" s="4"/>
      <c r="P106" s="8"/>
      <c r="Q106" s="19" t="str">
        <f>IF(P106=0,"-",VLOOKUP(P106,DASHBOARD!$H$34:$K$37,4))</f>
        <v>-</v>
      </c>
      <c r="R106" s="19" t="str">
        <f t="shared" si="20"/>
        <v>-</v>
      </c>
      <c r="S106" s="19" t="str">
        <f t="shared" si="21"/>
        <v>-</v>
      </c>
      <c r="T106" s="4"/>
      <c r="U106" s="100"/>
      <c r="V106" s="103" t="str">
        <f>IF(U106=0,"-",VLOOKUP(U106,DASHBOARD!$H$43:$K$46,4))</f>
        <v>-</v>
      </c>
      <c r="W106" s="103" t="str">
        <f t="shared" si="26"/>
        <v>-</v>
      </c>
      <c r="X106" s="103" t="str">
        <f t="shared" si="27"/>
        <v>-</v>
      </c>
      <c r="Y106" s="4"/>
      <c r="Z106" s="19" t="e">
        <f t="shared" si="28"/>
        <v>#VALUE!</v>
      </c>
      <c r="AA106" s="19" t="e">
        <f>IF(Z106=0,"-",VLOOKUP(Z106,DASHBOARD!$H$52:$K$55,4))</f>
        <v>#VALUE!</v>
      </c>
      <c r="AB106" s="4"/>
    </row>
    <row r="107" spans="1:28" x14ac:dyDescent="0.45">
      <c r="A107" s="4"/>
      <c r="B107" s="12"/>
      <c r="C107" s="4"/>
      <c r="D107" s="12"/>
      <c r="E107" s="12"/>
      <c r="F107" s="11"/>
      <c r="G107" s="11"/>
      <c r="H107" s="11"/>
      <c r="I107" s="11"/>
      <c r="J107" s="11"/>
      <c r="K107" s="4"/>
      <c r="L107" s="4"/>
      <c r="M107" s="11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x14ac:dyDescent="0.45">
      <c r="A108" s="4"/>
      <c r="B108" s="12"/>
      <c r="C108" s="4"/>
      <c r="D108" s="12"/>
      <c r="E108" s="12"/>
      <c r="F108" s="11"/>
      <c r="G108" s="11"/>
      <c r="H108" s="11"/>
      <c r="I108" s="11"/>
      <c r="J108" s="11"/>
      <c r="K108" s="4"/>
      <c r="L108" s="4"/>
      <c r="M108" s="11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x14ac:dyDescent="0.45">
      <c r="A109" s="4"/>
      <c r="B109" s="12"/>
      <c r="C109" s="4"/>
      <c r="D109" s="12"/>
      <c r="E109" s="12"/>
      <c r="F109" s="11"/>
      <c r="G109" s="11"/>
      <c r="H109" s="11"/>
      <c r="I109" s="11"/>
      <c r="J109" s="11"/>
      <c r="K109" s="4"/>
      <c r="L109" s="4"/>
      <c r="M109" s="1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x14ac:dyDescent="0.45">
      <c r="A110" s="4"/>
      <c r="B110" s="12"/>
      <c r="C110" s="4"/>
      <c r="D110" s="12"/>
      <c r="E110" s="12"/>
      <c r="F110" s="11"/>
      <c r="G110" s="11"/>
      <c r="H110" s="11"/>
      <c r="I110" s="11"/>
      <c r="J110" s="11"/>
      <c r="K110" s="4"/>
      <c r="L110" s="4"/>
      <c r="M110" s="11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x14ac:dyDescent="0.45">
      <c r="A111" s="4"/>
      <c r="B111" s="12"/>
      <c r="C111" s="4"/>
      <c r="D111" s="12"/>
      <c r="E111" s="12"/>
      <c r="F111" s="11"/>
      <c r="G111" s="11"/>
      <c r="H111" s="11"/>
      <c r="I111" s="11"/>
      <c r="J111" s="11"/>
      <c r="K111" s="4"/>
      <c r="L111" s="4"/>
      <c r="M111" s="11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x14ac:dyDescent="0.45">
      <c r="A112" s="4"/>
      <c r="B112" s="12"/>
      <c r="C112" s="4"/>
      <c r="D112" s="12"/>
      <c r="E112" s="12"/>
      <c r="F112" s="11"/>
      <c r="G112" s="11"/>
      <c r="H112" s="11"/>
      <c r="I112" s="11"/>
      <c r="J112" s="11"/>
      <c r="K112" s="4"/>
      <c r="L112" s="4"/>
      <c r="M112" s="11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x14ac:dyDescent="0.45">
      <c r="A113" s="4"/>
      <c r="B113" s="12"/>
      <c r="C113" s="4"/>
      <c r="D113" s="12"/>
      <c r="E113" s="12"/>
      <c r="F113" s="11"/>
      <c r="G113" s="11"/>
      <c r="H113" s="11"/>
      <c r="I113" s="11"/>
      <c r="J113" s="11"/>
      <c r="K113" s="4"/>
      <c r="L113" s="4"/>
      <c r="M113" s="11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x14ac:dyDescent="0.45">
      <c r="A114" s="4"/>
      <c r="B114" s="12"/>
      <c r="C114" s="4"/>
      <c r="D114" s="12"/>
      <c r="E114" s="12"/>
      <c r="F114" s="11"/>
      <c r="G114" s="11"/>
      <c r="H114" s="11"/>
      <c r="I114" s="11"/>
      <c r="J114" s="11"/>
      <c r="K114" s="4"/>
      <c r="L114" s="4"/>
      <c r="M114" s="11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x14ac:dyDescent="0.45">
      <c r="A115" s="4"/>
      <c r="B115" s="12"/>
      <c r="C115" s="4"/>
      <c r="D115" s="12"/>
      <c r="E115" s="12"/>
      <c r="F115" s="11"/>
      <c r="G115" s="11"/>
      <c r="H115" s="11"/>
      <c r="I115" s="11"/>
      <c r="J115" s="11"/>
      <c r="K115" s="4"/>
      <c r="L115" s="4"/>
      <c r="M115" s="11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x14ac:dyDescent="0.45">
      <c r="A116" s="4"/>
      <c r="B116" s="12"/>
      <c r="C116" s="4"/>
      <c r="D116" s="12"/>
      <c r="E116" s="12"/>
      <c r="F116" s="11"/>
      <c r="G116" s="11"/>
      <c r="H116" s="11"/>
      <c r="I116" s="11"/>
      <c r="J116" s="11"/>
      <c r="K116" s="4"/>
      <c r="L116" s="4"/>
      <c r="M116" s="11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x14ac:dyDescent="0.45">
      <c r="A117" s="4"/>
      <c r="B117" s="12"/>
      <c r="C117" s="4"/>
      <c r="D117" s="12"/>
      <c r="E117" s="12"/>
      <c r="F117" s="11"/>
      <c r="G117" s="11"/>
      <c r="H117" s="11"/>
      <c r="I117" s="11"/>
      <c r="J117" s="11"/>
      <c r="K117" s="4"/>
      <c r="L117" s="4"/>
      <c r="M117" s="11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x14ac:dyDescent="0.45">
      <c r="A118" s="4"/>
      <c r="B118" s="12"/>
      <c r="C118" s="4"/>
      <c r="D118" s="12"/>
      <c r="E118" s="12"/>
      <c r="F118" s="11"/>
      <c r="G118" s="11"/>
      <c r="H118" s="11"/>
      <c r="I118" s="11"/>
      <c r="J118" s="11"/>
      <c r="K118" s="4"/>
      <c r="L118" s="4"/>
      <c r="M118" s="11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x14ac:dyDescent="0.45">
      <c r="A119" s="4"/>
      <c r="B119" s="12"/>
      <c r="C119" s="4"/>
      <c r="D119" s="12"/>
      <c r="E119" s="12"/>
      <c r="F119" s="11"/>
      <c r="G119" s="11"/>
      <c r="H119" s="11"/>
      <c r="I119" s="11"/>
      <c r="J119" s="11"/>
      <c r="K119" s="4"/>
      <c r="L119" s="4"/>
      <c r="M119" s="11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x14ac:dyDescent="0.45">
      <c r="A120" s="4"/>
      <c r="B120" s="12"/>
      <c r="C120" s="4"/>
      <c r="D120" s="12"/>
      <c r="E120" s="12"/>
      <c r="F120" s="11"/>
      <c r="G120" s="11"/>
      <c r="H120" s="11"/>
      <c r="I120" s="11"/>
      <c r="J120" s="11"/>
      <c r="K120" s="4"/>
      <c r="L120" s="4"/>
      <c r="M120" s="11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x14ac:dyDescent="0.45">
      <c r="A121" s="4"/>
      <c r="B121" s="12"/>
      <c r="C121" s="4"/>
      <c r="D121" s="12"/>
      <c r="E121" s="12"/>
      <c r="F121" s="11"/>
      <c r="G121" s="11"/>
      <c r="H121" s="11"/>
      <c r="I121" s="11"/>
      <c r="J121" s="11"/>
      <c r="K121" s="4"/>
      <c r="L121" s="4"/>
      <c r="M121" s="11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x14ac:dyDescent="0.45">
      <c r="A122" s="4"/>
      <c r="B122" s="12"/>
      <c r="C122" s="4"/>
      <c r="D122" s="12"/>
      <c r="E122" s="12"/>
      <c r="F122" s="11"/>
      <c r="G122" s="11"/>
      <c r="H122" s="11"/>
      <c r="I122" s="11"/>
      <c r="J122" s="11"/>
      <c r="K122" s="4"/>
      <c r="L122" s="4"/>
      <c r="M122" s="11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x14ac:dyDescent="0.45">
      <c r="A123" s="4"/>
      <c r="B123" s="12"/>
      <c r="C123" s="4"/>
      <c r="D123" s="12"/>
      <c r="E123" s="12"/>
      <c r="F123" s="11"/>
      <c r="G123" s="11"/>
      <c r="H123" s="11"/>
      <c r="I123" s="11"/>
      <c r="J123" s="11"/>
      <c r="K123" s="4"/>
      <c r="L123" s="4"/>
      <c r="M123" s="11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x14ac:dyDescent="0.45">
      <c r="A124" s="4"/>
      <c r="B124" s="12"/>
      <c r="C124" s="4"/>
      <c r="D124" s="12"/>
      <c r="E124" s="12"/>
      <c r="F124" s="11"/>
      <c r="G124" s="11"/>
      <c r="H124" s="11"/>
      <c r="I124" s="11"/>
      <c r="J124" s="11"/>
      <c r="K124" s="4"/>
      <c r="L124" s="4"/>
      <c r="M124" s="11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x14ac:dyDescent="0.45">
      <c r="A125" s="4"/>
      <c r="B125" s="12"/>
      <c r="C125" s="4"/>
      <c r="D125" s="12"/>
      <c r="E125" s="12"/>
      <c r="F125" s="11"/>
      <c r="G125" s="11"/>
      <c r="H125" s="11"/>
      <c r="I125" s="11"/>
      <c r="J125" s="11"/>
      <c r="K125" s="4"/>
      <c r="L125" s="4"/>
      <c r="M125" s="11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x14ac:dyDescent="0.45">
      <c r="A126" s="4"/>
      <c r="B126" s="12"/>
      <c r="C126" s="4"/>
      <c r="D126" s="12"/>
      <c r="E126" s="12"/>
      <c r="F126" s="11"/>
      <c r="G126" s="11"/>
      <c r="H126" s="11"/>
      <c r="I126" s="11"/>
      <c r="J126" s="11"/>
      <c r="K126" s="4"/>
      <c r="L126" s="4"/>
      <c r="M126" s="11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x14ac:dyDescent="0.45">
      <c r="A127" s="4"/>
      <c r="B127" s="12"/>
      <c r="C127" s="4"/>
      <c r="D127" s="12"/>
      <c r="E127" s="12"/>
      <c r="F127" s="11"/>
      <c r="G127" s="11"/>
      <c r="H127" s="11"/>
      <c r="I127" s="11"/>
      <c r="J127" s="11"/>
      <c r="K127" s="4"/>
      <c r="L127" s="4"/>
      <c r="M127" s="11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x14ac:dyDescent="0.45">
      <c r="A128" s="4"/>
      <c r="B128" s="12"/>
      <c r="C128" s="4"/>
      <c r="D128" s="12"/>
      <c r="E128" s="12"/>
      <c r="F128" s="11"/>
      <c r="G128" s="11"/>
      <c r="H128" s="11"/>
      <c r="I128" s="11"/>
      <c r="J128" s="11"/>
      <c r="K128" s="4"/>
      <c r="L128" s="4"/>
      <c r="M128" s="11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x14ac:dyDescent="0.45">
      <c r="A129" s="4"/>
      <c r="B129" s="12"/>
      <c r="C129" s="4"/>
      <c r="D129" s="12"/>
      <c r="E129" s="12"/>
      <c r="F129" s="11"/>
      <c r="G129" s="11"/>
      <c r="H129" s="11"/>
      <c r="I129" s="11"/>
      <c r="J129" s="11"/>
      <c r="K129" s="4"/>
      <c r="L129" s="4"/>
      <c r="M129" s="11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x14ac:dyDescent="0.45">
      <c r="A130" s="4"/>
      <c r="B130" s="12"/>
      <c r="C130" s="4"/>
      <c r="D130" s="12"/>
      <c r="E130" s="12"/>
      <c r="F130" s="11"/>
      <c r="G130" s="11"/>
      <c r="H130" s="11"/>
      <c r="I130" s="11"/>
      <c r="J130" s="11"/>
      <c r="K130" s="4"/>
      <c r="L130" s="4"/>
      <c r="M130" s="11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x14ac:dyDescent="0.45">
      <c r="A131" s="4"/>
      <c r="B131" s="12"/>
      <c r="C131" s="4"/>
      <c r="D131" s="12"/>
      <c r="E131" s="12"/>
      <c r="F131" s="11"/>
      <c r="G131" s="11"/>
      <c r="H131" s="11"/>
      <c r="I131" s="11"/>
      <c r="J131" s="11"/>
      <c r="K131" s="4"/>
      <c r="L131" s="4"/>
      <c r="M131" s="11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x14ac:dyDescent="0.45">
      <c r="A132" s="4"/>
      <c r="B132" s="12"/>
      <c r="C132" s="4"/>
      <c r="D132" s="12"/>
      <c r="E132" s="12"/>
      <c r="F132" s="11"/>
      <c r="G132" s="11"/>
      <c r="H132" s="11"/>
      <c r="I132" s="11"/>
      <c r="J132" s="11"/>
      <c r="K132" s="4"/>
      <c r="L132" s="4"/>
      <c r="M132" s="11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</sheetData>
  <sheetProtection algorithmName="SHA-512" hashValue="TMlU67rzvB4hnofVPL4vetrhyFtAjfUgLeZY0/iod8B42BWXIWSHKQOlGUdbvTW9JBcQDGxUGEEEluOZj3lwzA==" saltValue="xIFPQrx4lH87jGaUXxnYrA==" spinCount="100000" sheet="1" objects="1" scenarios="1"/>
  <mergeCells count="10">
    <mergeCell ref="P5:S5"/>
    <mergeCell ref="U5:X5"/>
    <mergeCell ref="Z5:AA5"/>
    <mergeCell ref="B1:AA4"/>
    <mergeCell ref="F5:I5"/>
    <mergeCell ref="E5:E6"/>
    <mergeCell ref="D5:D6"/>
    <mergeCell ref="C5:C6"/>
    <mergeCell ref="B5:B6"/>
    <mergeCell ref="K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L57"/>
  <sheetViews>
    <sheetView showGridLines="0" showRowColHeaders="0" view="pageBreakPreview" topLeftCell="A20" zoomScaleNormal="100" zoomScaleSheetLayoutView="100" workbookViewId="0">
      <selection activeCell="K34" sqref="K34"/>
    </sheetView>
  </sheetViews>
  <sheetFormatPr defaultColWidth="9.1015625" defaultRowHeight="13.8" x14ac:dyDescent="0.45"/>
  <cols>
    <col min="1" max="1" width="22.1015625" style="1" customWidth="1"/>
    <col min="2" max="2" width="16.20703125" style="1" customWidth="1"/>
    <col min="3" max="3" width="1.5234375" style="1" customWidth="1"/>
    <col min="4" max="4" width="13.20703125" style="1" customWidth="1"/>
    <col min="5" max="5" width="1.20703125" style="1" customWidth="1"/>
    <col min="6" max="6" width="24.1015625" style="1" customWidth="1"/>
    <col min="7" max="7" width="10.1015625" style="1" customWidth="1"/>
    <col min="8" max="8" width="6.20703125" style="1" customWidth="1"/>
    <col min="9" max="9" width="2.20703125" style="1" customWidth="1"/>
    <col min="10" max="10" width="5.68359375" style="1" customWidth="1"/>
    <col min="11" max="11" width="15.5234375" style="1" customWidth="1"/>
    <col min="12" max="12" width="3.20703125" style="1" customWidth="1"/>
    <col min="13" max="16384" width="9.1015625" style="1"/>
  </cols>
  <sheetData>
    <row r="1" spans="1:12" ht="14.1" thickBot="1" x14ac:dyDescent="0.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7.55" customHeight="1" x14ac:dyDescent="0.45">
      <c r="A2" s="115" t="s">
        <v>24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</row>
    <row r="3" spans="1:12" ht="18.75" customHeight="1" x14ac:dyDescent="0.45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2" ht="15" customHeight="1" x14ac:dyDescent="0.45">
      <c r="A4" s="23"/>
      <c r="B4" s="24"/>
      <c r="C4" s="25"/>
      <c r="D4" s="25"/>
      <c r="E4" s="25"/>
      <c r="F4" s="25"/>
      <c r="G4" s="25"/>
      <c r="H4" s="25"/>
      <c r="I4" s="25"/>
      <c r="J4" s="25"/>
      <c r="K4" s="25"/>
      <c r="L4" s="26"/>
    </row>
    <row r="5" spans="1:12" ht="14.55" customHeight="1" x14ac:dyDescent="0.45">
      <c r="A5" s="112" t="s">
        <v>23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4"/>
    </row>
    <row r="6" spans="1:12" x14ac:dyDescent="0.45">
      <c r="A6" s="28"/>
      <c r="B6" s="29"/>
      <c r="C6" s="27"/>
      <c r="D6" s="27"/>
      <c r="E6" s="27"/>
      <c r="F6" s="27"/>
      <c r="G6" s="27"/>
      <c r="H6" s="27"/>
      <c r="I6" s="27"/>
      <c r="J6" s="27"/>
      <c r="K6" s="27"/>
      <c r="L6" s="30"/>
    </row>
    <row r="7" spans="1:12" s="2" customFormat="1" ht="16.2" customHeight="1" x14ac:dyDescent="0.55000000000000004">
      <c r="A7" s="31"/>
      <c r="B7" s="32" t="s">
        <v>20</v>
      </c>
      <c r="C7" s="32" t="s">
        <v>2</v>
      </c>
      <c r="D7" s="121" t="s">
        <v>36</v>
      </c>
      <c r="E7" s="121"/>
      <c r="F7" s="121"/>
      <c r="I7" s="21"/>
      <c r="J7" s="21"/>
      <c r="K7" s="20"/>
      <c r="L7" s="3"/>
    </row>
    <row r="8" spans="1:12" s="2" customFormat="1" ht="16.2" customHeight="1" x14ac:dyDescent="0.55000000000000004">
      <c r="A8" s="31"/>
      <c r="B8" s="32" t="s">
        <v>21</v>
      </c>
      <c r="C8" s="32" t="s">
        <v>2</v>
      </c>
      <c r="D8" s="122" t="e">
        <f>VLOOKUP($D$7,'INPUT DATA'!$C$5:$AA$106,3,FALSE)</f>
        <v>#N/A</v>
      </c>
      <c r="E8" s="122"/>
      <c r="F8" s="122"/>
      <c r="G8" s="35"/>
      <c r="H8" s="35"/>
      <c r="I8" s="36"/>
      <c r="J8" s="36"/>
      <c r="K8" s="32"/>
      <c r="L8" s="37"/>
    </row>
    <row r="9" spans="1:12" s="2" customFormat="1" ht="16.2" customHeight="1" x14ac:dyDescent="0.55000000000000004">
      <c r="A9" s="31"/>
      <c r="B9" s="32" t="s">
        <v>22</v>
      </c>
      <c r="C9" s="32" t="s">
        <v>2</v>
      </c>
      <c r="D9" s="122" t="e">
        <f>VLOOKUP($D$7,'INPUT DATA'!$C$5:$AA$106,2,FALSE)</f>
        <v>#N/A</v>
      </c>
      <c r="E9" s="122"/>
      <c r="F9" s="122"/>
      <c r="G9" s="35"/>
      <c r="H9" s="35"/>
      <c r="I9" s="36"/>
      <c r="J9" s="36"/>
      <c r="K9" s="32"/>
      <c r="L9" s="37"/>
    </row>
    <row r="10" spans="1:12" ht="14.1" thickBot="1" x14ac:dyDescent="0.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8"/>
    </row>
    <row r="11" spans="1:12" ht="25.95" customHeight="1" thickBot="1" x14ac:dyDescent="0.5">
      <c r="A11" s="123" t="s">
        <v>25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5"/>
    </row>
    <row r="12" spans="1:12" ht="16.95" customHeight="1" thickBot="1" x14ac:dyDescent="0.5">
      <c r="A12" s="39"/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2"/>
    </row>
    <row r="13" spans="1:12" s="2" customFormat="1" ht="21.6" customHeight="1" thickBot="1" x14ac:dyDescent="0.6">
      <c r="A13" s="31"/>
      <c r="B13" s="31"/>
      <c r="C13" s="128" t="s">
        <v>16</v>
      </c>
      <c r="D13" s="129"/>
      <c r="E13" s="129"/>
      <c r="F13" s="129"/>
      <c r="G13" s="129"/>
      <c r="H13" s="132" t="s">
        <v>5</v>
      </c>
      <c r="I13" s="133"/>
      <c r="J13" s="133"/>
      <c r="K13" s="134"/>
      <c r="L13" s="37"/>
    </row>
    <row r="14" spans="1:12" s="2" customFormat="1" ht="12" customHeight="1" x14ac:dyDescent="0.55000000000000004">
      <c r="A14" s="31"/>
      <c r="B14" s="31"/>
      <c r="C14" s="43"/>
      <c r="D14" s="44"/>
      <c r="E14" s="44"/>
      <c r="F14" s="44"/>
      <c r="G14" s="45"/>
      <c r="H14" s="46"/>
      <c r="I14" s="46"/>
      <c r="J14" s="46"/>
      <c r="K14" s="47"/>
      <c r="L14" s="37"/>
    </row>
    <row r="15" spans="1:12" s="2" customFormat="1" ht="17.55" customHeight="1" x14ac:dyDescent="0.55000000000000004">
      <c r="A15" s="31"/>
      <c r="B15" s="31"/>
      <c r="C15" s="48"/>
      <c r="D15" s="138" t="s">
        <v>1</v>
      </c>
      <c r="E15" s="138"/>
      <c r="F15" s="49" t="s">
        <v>0</v>
      </c>
      <c r="G15" s="50"/>
      <c r="H15" s="127" t="s">
        <v>26</v>
      </c>
      <c r="I15" s="127"/>
      <c r="J15" s="127"/>
      <c r="K15" s="52" t="s">
        <v>0</v>
      </c>
      <c r="L15" s="37"/>
    </row>
    <row r="16" spans="1:12" s="2" customFormat="1" ht="17.55" customHeight="1" x14ac:dyDescent="0.55000000000000004">
      <c r="A16" s="31"/>
      <c r="B16" s="31"/>
      <c r="C16" s="48"/>
      <c r="D16" s="138" t="e">
        <f>VLOOKUP($D$7,'INPUT DATA'!$C$5:$AA$106,4,FALSE)</f>
        <v>#N/A</v>
      </c>
      <c r="E16" s="138"/>
      <c r="F16" s="49" t="e">
        <f>VLOOKUP($D$7,'INPUT DATA'!$C$5:$AA$106,5,FALSE)</f>
        <v>#N/A</v>
      </c>
      <c r="G16" s="53"/>
      <c r="H16" s="54">
        <v>1</v>
      </c>
      <c r="I16" s="55" t="s">
        <v>6</v>
      </c>
      <c r="J16" s="56">
        <v>9</v>
      </c>
      <c r="K16" s="52">
        <v>1</v>
      </c>
      <c r="L16" s="37"/>
    </row>
    <row r="17" spans="1:12" x14ac:dyDescent="0.45">
      <c r="A17" s="28"/>
      <c r="B17" s="28"/>
      <c r="C17" s="57"/>
      <c r="D17" s="58"/>
      <c r="E17" s="58"/>
      <c r="F17" s="58"/>
      <c r="G17" s="59"/>
      <c r="H17" s="60">
        <v>10</v>
      </c>
      <c r="I17" s="55" t="s">
        <v>6</v>
      </c>
      <c r="J17" s="61">
        <v>13</v>
      </c>
      <c r="K17" s="62">
        <v>2</v>
      </c>
      <c r="L17" s="30"/>
    </row>
    <row r="18" spans="1:12" s="2" customFormat="1" ht="17.55" customHeight="1" x14ac:dyDescent="0.55000000000000004">
      <c r="A18" s="31"/>
      <c r="B18" s="31"/>
      <c r="C18" s="48"/>
      <c r="D18" s="138" t="s">
        <v>4</v>
      </c>
      <c r="E18" s="138"/>
      <c r="F18" s="49" t="s">
        <v>3</v>
      </c>
      <c r="G18" s="53"/>
      <c r="H18" s="54">
        <v>14</v>
      </c>
      <c r="I18" s="55" t="s">
        <v>6</v>
      </c>
      <c r="J18" s="56">
        <v>17</v>
      </c>
      <c r="K18" s="52">
        <v>3</v>
      </c>
      <c r="L18" s="37"/>
    </row>
    <row r="19" spans="1:12" s="2" customFormat="1" ht="17.55" customHeight="1" x14ac:dyDescent="0.55000000000000004">
      <c r="A19" s="31"/>
      <c r="B19" s="31"/>
      <c r="C19" s="48"/>
      <c r="D19" s="138" t="e">
        <f>VLOOKUP($D$7,'INPUT DATA'!$C$5:$AA$106,6,FALSE)</f>
        <v>#N/A</v>
      </c>
      <c r="E19" s="138"/>
      <c r="F19" s="49" t="e">
        <f>VLOOKUP($D$7,'INPUT DATA'!$C$5:$AA$106,7,FALSE)</f>
        <v>#N/A</v>
      </c>
      <c r="G19" s="53"/>
      <c r="H19" s="54">
        <v>18</v>
      </c>
      <c r="I19" s="55" t="s">
        <v>7</v>
      </c>
      <c r="J19" s="56"/>
      <c r="K19" s="52">
        <v>4</v>
      </c>
      <c r="L19" s="37"/>
    </row>
    <row r="20" spans="1:12" ht="14.1" thickBot="1" x14ac:dyDescent="0.5">
      <c r="A20" s="28"/>
      <c r="B20" s="28"/>
      <c r="C20" s="63"/>
      <c r="D20" s="64"/>
      <c r="E20" s="64"/>
      <c r="F20" s="64"/>
      <c r="G20" s="65"/>
      <c r="H20" s="66"/>
      <c r="I20" s="66"/>
      <c r="J20" s="66"/>
      <c r="K20" s="67"/>
      <c r="L20" s="30"/>
    </row>
    <row r="21" spans="1:12" ht="14.1" thickBot="1" x14ac:dyDescent="0.5">
      <c r="A21" s="28"/>
      <c r="B21" s="29"/>
      <c r="C21" s="68"/>
      <c r="D21" s="69"/>
      <c r="E21" s="69"/>
      <c r="F21" s="69"/>
      <c r="G21" s="68"/>
      <c r="H21" s="70"/>
      <c r="I21" s="70"/>
      <c r="J21" s="70"/>
      <c r="K21" s="70"/>
      <c r="L21" s="30"/>
    </row>
    <row r="22" spans="1:12" s="2" customFormat="1" ht="21.6" customHeight="1" thickBot="1" x14ac:dyDescent="0.6">
      <c r="A22" s="31"/>
      <c r="B22" s="31"/>
      <c r="C22" s="128" t="s">
        <v>15</v>
      </c>
      <c r="D22" s="129"/>
      <c r="E22" s="129"/>
      <c r="F22" s="129"/>
      <c r="G22" s="129"/>
      <c r="H22" s="132" t="s">
        <v>5</v>
      </c>
      <c r="I22" s="133"/>
      <c r="J22" s="133"/>
      <c r="K22" s="134"/>
      <c r="L22" s="37"/>
    </row>
    <row r="23" spans="1:12" s="2" customFormat="1" ht="12" customHeight="1" x14ac:dyDescent="0.55000000000000004">
      <c r="A23" s="31"/>
      <c r="B23" s="31"/>
      <c r="C23" s="71"/>
      <c r="D23" s="72"/>
      <c r="E23" s="72"/>
      <c r="F23" s="72"/>
      <c r="G23" s="72"/>
      <c r="H23" s="73"/>
      <c r="I23" s="74"/>
      <c r="J23" s="74"/>
      <c r="K23" s="75"/>
      <c r="L23" s="37"/>
    </row>
    <row r="24" spans="1:12" s="2" customFormat="1" ht="17.55" customHeight="1" x14ac:dyDescent="0.55000000000000004">
      <c r="A24" s="31"/>
      <c r="B24" s="31"/>
      <c r="C24" s="48"/>
      <c r="D24" s="138" t="s">
        <v>1</v>
      </c>
      <c r="E24" s="138"/>
      <c r="F24" s="49" t="s">
        <v>0</v>
      </c>
      <c r="G24" s="49"/>
      <c r="H24" s="126" t="s">
        <v>26</v>
      </c>
      <c r="I24" s="127"/>
      <c r="J24" s="127"/>
      <c r="K24" s="52" t="s">
        <v>0</v>
      </c>
      <c r="L24" s="37"/>
    </row>
    <row r="25" spans="1:12" s="2" customFormat="1" ht="17.55" customHeight="1" x14ac:dyDescent="0.55000000000000004">
      <c r="A25" s="31"/>
      <c r="B25" s="31"/>
      <c r="C25" s="48"/>
      <c r="D25" s="138" t="e">
        <f>VLOOKUP($D$7,'INPUT DATA'!$C$5:$AA$106,9,FALSE)</f>
        <v>#N/A</v>
      </c>
      <c r="E25" s="138"/>
      <c r="F25" s="49" t="e">
        <f>VLOOKUP($D$7,'INPUT DATA'!$C$5:$AA$106,10,FALSE)</f>
        <v>#N/A</v>
      </c>
      <c r="G25" s="76"/>
      <c r="H25" s="77">
        <v>1</v>
      </c>
      <c r="I25" s="55" t="s">
        <v>6</v>
      </c>
      <c r="J25" s="56">
        <v>8</v>
      </c>
      <c r="K25" s="52">
        <v>1</v>
      </c>
      <c r="L25" s="37"/>
    </row>
    <row r="26" spans="1:12" x14ac:dyDescent="0.45">
      <c r="A26" s="28"/>
      <c r="B26" s="28"/>
      <c r="C26" s="57"/>
      <c r="D26" s="58"/>
      <c r="E26" s="58"/>
      <c r="F26" s="58"/>
      <c r="G26" s="78"/>
      <c r="H26" s="79">
        <v>9</v>
      </c>
      <c r="I26" s="55" t="s">
        <v>6</v>
      </c>
      <c r="J26" s="61">
        <v>12</v>
      </c>
      <c r="K26" s="62">
        <v>2</v>
      </c>
      <c r="L26" s="30"/>
    </row>
    <row r="27" spans="1:12" s="2" customFormat="1" ht="17.55" customHeight="1" x14ac:dyDescent="0.55000000000000004">
      <c r="A27" s="31"/>
      <c r="B27" s="31"/>
      <c r="C27" s="48"/>
      <c r="D27" s="138" t="s">
        <v>4</v>
      </c>
      <c r="E27" s="138"/>
      <c r="F27" s="49" t="s">
        <v>3</v>
      </c>
      <c r="G27" s="76"/>
      <c r="H27" s="77">
        <v>13</v>
      </c>
      <c r="I27" s="55" t="s">
        <v>6</v>
      </c>
      <c r="J27" s="56">
        <v>17</v>
      </c>
      <c r="K27" s="52">
        <v>3</v>
      </c>
      <c r="L27" s="37"/>
    </row>
    <row r="28" spans="1:12" s="2" customFormat="1" ht="17.55" customHeight="1" x14ac:dyDescent="0.55000000000000004">
      <c r="A28" s="31"/>
      <c r="B28" s="31"/>
      <c r="C28" s="48"/>
      <c r="D28" s="138" t="e">
        <f>VLOOKUP($D$7,'INPUT DATA'!$C$5:$AA$106,11,FALSE)</f>
        <v>#N/A</v>
      </c>
      <c r="E28" s="138"/>
      <c r="F28" s="49" t="e">
        <f>VLOOKUP($D$7,'INPUT DATA'!$C$5:$AA$106,12,FALSE)</f>
        <v>#N/A</v>
      </c>
      <c r="G28" s="76"/>
      <c r="H28" s="77">
        <v>18</v>
      </c>
      <c r="I28" s="55" t="s">
        <v>7</v>
      </c>
      <c r="J28" s="56"/>
      <c r="K28" s="52">
        <v>4</v>
      </c>
      <c r="L28" s="37"/>
    </row>
    <row r="29" spans="1:12" ht="14.1" thickBot="1" x14ac:dyDescent="0.5">
      <c r="A29" s="28"/>
      <c r="B29" s="28"/>
      <c r="C29" s="57"/>
      <c r="D29" s="80"/>
      <c r="E29" s="80"/>
      <c r="F29" s="80"/>
      <c r="G29" s="80"/>
      <c r="H29" s="81"/>
      <c r="I29" s="82"/>
      <c r="J29" s="82"/>
      <c r="K29" s="83"/>
      <c r="L29" s="30"/>
    </row>
    <row r="30" spans="1:12" ht="14.1" thickBot="1" x14ac:dyDescent="0.5">
      <c r="A30" s="28"/>
      <c r="B30" s="29"/>
      <c r="C30" s="68"/>
      <c r="D30" s="68"/>
      <c r="E30" s="68"/>
      <c r="F30" s="68"/>
      <c r="G30" s="68"/>
      <c r="H30" s="70"/>
      <c r="I30" s="70"/>
      <c r="J30" s="70"/>
      <c r="K30" s="70"/>
      <c r="L30" s="30"/>
    </row>
    <row r="31" spans="1:12" s="2" customFormat="1" ht="21.6" customHeight="1" thickBot="1" x14ac:dyDescent="0.6">
      <c r="A31" s="31"/>
      <c r="B31" s="32"/>
      <c r="C31" s="130" t="s">
        <v>17</v>
      </c>
      <c r="D31" s="131"/>
      <c r="E31" s="131"/>
      <c r="F31" s="131"/>
      <c r="G31" s="131"/>
      <c r="H31" s="135" t="s">
        <v>5</v>
      </c>
      <c r="I31" s="136"/>
      <c r="J31" s="136"/>
      <c r="K31" s="137"/>
      <c r="L31" s="37"/>
    </row>
    <row r="32" spans="1:12" s="2" customFormat="1" ht="12" customHeight="1" x14ac:dyDescent="0.55000000000000004">
      <c r="A32" s="31"/>
      <c r="B32" s="32"/>
      <c r="C32" s="71"/>
      <c r="D32" s="72"/>
      <c r="E32" s="72"/>
      <c r="F32" s="72"/>
      <c r="G32" s="72"/>
      <c r="H32" s="84"/>
      <c r="I32" s="85"/>
      <c r="J32" s="85"/>
      <c r="K32" s="86"/>
      <c r="L32" s="37"/>
    </row>
    <row r="33" spans="1:12" s="2" customFormat="1" ht="17.55" customHeight="1" x14ac:dyDescent="0.55000000000000004">
      <c r="A33" s="31"/>
      <c r="B33" s="32"/>
      <c r="C33" s="48"/>
      <c r="D33" s="138" t="s">
        <v>1</v>
      </c>
      <c r="E33" s="138"/>
      <c r="F33" s="49" t="s">
        <v>0</v>
      </c>
      <c r="G33" s="49"/>
      <c r="H33" s="126" t="s">
        <v>26</v>
      </c>
      <c r="I33" s="127"/>
      <c r="J33" s="127"/>
      <c r="K33" s="52" t="s">
        <v>0</v>
      </c>
      <c r="L33" s="37"/>
    </row>
    <row r="34" spans="1:12" s="2" customFormat="1" ht="17.55" customHeight="1" x14ac:dyDescent="0.55000000000000004">
      <c r="A34" s="31"/>
      <c r="B34" s="32"/>
      <c r="C34" s="48"/>
      <c r="D34" s="138" t="e">
        <f>VLOOKUP($D$7,'INPUT DATA'!$C$5:$AA$106,14,FALSE)</f>
        <v>#N/A</v>
      </c>
      <c r="E34" s="138"/>
      <c r="F34" s="49" t="e">
        <f>VLOOKUP($D$7,'INPUT DATA'!$C$5:$AA$106,15,FALSE)</f>
        <v>#N/A</v>
      </c>
      <c r="G34" s="76"/>
      <c r="H34" s="77">
        <v>1</v>
      </c>
      <c r="I34" s="55" t="s">
        <v>6</v>
      </c>
      <c r="J34" s="56">
        <v>11</v>
      </c>
      <c r="K34" s="52">
        <v>1</v>
      </c>
      <c r="L34" s="37"/>
    </row>
    <row r="35" spans="1:12" x14ac:dyDescent="0.45">
      <c r="A35" s="28"/>
      <c r="B35" s="29"/>
      <c r="C35" s="57"/>
      <c r="D35" s="58"/>
      <c r="E35" s="58"/>
      <c r="F35" s="58"/>
      <c r="G35" s="78"/>
      <c r="H35" s="79">
        <v>12</v>
      </c>
      <c r="I35" s="55" t="s">
        <v>6</v>
      </c>
      <c r="J35" s="61">
        <v>14</v>
      </c>
      <c r="K35" s="62">
        <v>2</v>
      </c>
      <c r="L35" s="30"/>
    </row>
    <row r="36" spans="1:12" s="2" customFormat="1" ht="17.55" customHeight="1" x14ac:dyDescent="0.55000000000000004">
      <c r="A36" s="31"/>
      <c r="B36" s="32"/>
      <c r="C36" s="48"/>
      <c r="D36" s="138" t="s">
        <v>4</v>
      </c>
      <c r="E36" s="138"/>
      <c r="F36" s="49" t="s">
        <v>3</v>
      </c>
      <c r="G36" s="76"/>
      <c r="H36" s="77">
        <v>15</v>
      </c>
      <c r="I36" s="55" t="s">
        <v>6</v>
      </c>
      <c r="J36" s="56">
        <v>18</v>
      </c>
      <c r="K36" s="52">
        <v>3</v>
      </c>
      <c r="L36" s="37"/>
    </row>
    <row r="37" spans="1:12" s="2" customFormat="1" ht="17.55" customHeight="1" x14ac:dyDescent="0.55000000000000004">
      <c r="A37" s="31"/>
      <c r="B37" s="32"/>
      <c r="C37" s="48"/>
      <c r="D37" s="138" t="e">
        <f>VLOOKUP($D$7,'INPUT DATA'!$C$5:$AA$106,16,FALSE)</f>
        <v>#N/A</v>
      </c>
      <c r="E37" s="138"/>
      <c r="F37" s="49" t="e">
        <f>VLOOKUP($D$7,'INPUT DATA'!$C$5:$AA$106,17,FALSE)</f>
        <v>#N/A</v>
      </c>
      <c r="G37" s="76"/>
      <c r="H37" s="77">
        <v>19</v>
      </c>
      <c r="I37" s="55" t="s">
        <v>7</v>
      </c>
      <c r="J37" s="56"/>
      <c r="K37" s="52">
        <v>4</v>
      </c>
      <c r="L37" s="37"/>
    </row>
    <row r="38" spans="1:12" ht="14.1" thickBot="1" x14ac:dyDescent="0.5">
      <c r="A38" s="28"/>
      <c r="B38" s="29"/>
      <c r="C38" s="63"/>
      <c r="D38" s="87"/>
      <c r="E38" s="87"/>
      <c r="F38" s="87"/>
      <c r="G38" s="87"/>
      <c r="H38" s="88"/>
      <c r="I38" s="89"/>
      <c r="J38" s="89"/>
      <c r="K38" s="90"/>
      <c r="L38" s="30"/>
    </row>
    <row r="39" spans="1:12" ht="14.1" thickBot="1" x14ac:dyDescent="0.5">
      <c r="A39" s="28"/>
      <c r="B39" s="29"/>
      <c r="C39" s="68"/>
      <c r="D39" s="68"/>
      <c r="E39" s="68"/>
      <c r="F39" s="68"/>
      <c r="G39" s="68"/>
      <c r="H39" s="70"/>
      <c r="I39" s="70"/>
      <c r="J39" s="70"/>
      <c r="K39" s="70"/>
      <c r="L39" s="30"/>
    </row>
    <row r="40" spans="1:12" s="2" customFormat="1" ht="21.6" customHeight="1" thickBot="1" x14ac:dyDescent="0.6">
      <c r="A40" s="31"/>
      <c r="B40" s="32"/>
      <c r="C40" s="128" t="s">
        <v>18</v>
      </c>
      <c r="D40" s="129"/>
      <c r="E40" s="129"/>
      <c r="F40" s="129"/>
      <c r="G40" s="129"/>
      <c r="H40" s="132" t="s">
        <v>5</v>
      </c>
      <c r="I40" s="133"/>
      <c r="J40" s="133"/>
      <c r="K40" s="134"/>
      <c r="L40" s="37"/>
    </row>
    <row r="41" spans="1:12" s="2" customFormat="1" ht="12" customHeight="1" x14ac:dyDescent="0.55000000000000004">
      <c r="A41" s="31"/>
      <c r="B41" s="32"/>
      <c r="C41" s="91"/>
      <c r="D41" s="92"/>
      <c r="E41" s="92"/>
      <c r="F41" s="92"/>
      <c r="G41" s="92"/>
      <c r="H41" s="93"/>
      <c r="I41" s="46"/>
      <c r="J41" s="46"/>
      <c r="K41" s="47"/>
      <c r="L41" s="37"/>
    </row>
    <row r="42" spans="1:12" s="2" customFormat="1" ht="17.55" customHeight="1" x14ac:dyDescent="0.55000000000000004">
      <c r="A42" s="31"/>
      <c r="B42" s="32"/>
      <c r="C42" s="48"/>
      <c r="D42" s="138" t="s">
        <v>1</v>
      </c>
      <c r="E42" s="138"/>
      <c r="F42" s="49" t="s">
        <v>0</v>
      </c>
      <c r="G42" s="49"/>
      <c r="H42" s="126" t="s">
        <v>26</v>
      </c>
      <c r="I42" s="127"/>
      <c r="J42" s="127"/>
      <c r="K42" s="52" t="s">
        <v>0</v>
      </c>
      <c r="L42" s="37"/>
    </row>
    <row r="43" spans="1:12" s="2" customFormat="1" ht="17.55" customHeight="1" x14ac:dyDescent="0.55000000000000004">
      <c r="A43" s="31"/>
      <c r="B43" s="32"/>
      <c r="C43" s="48"/>
      <c r="D43" s="138" t="e">
        <f>VLOOKUP($D$7,'INPUT DATA'!$C$5:$AA$106,19,FALSE)</f>
        <v>#N/A</v>
      </c>
      <c r="E43" s="138"/>
      <c r="F43" s="49" t="e">
        <f>VLOOKUP($D$7,'INPUT DATA'!$C$5:$AA$106,20,FALSE)</f>
        <v>#N/A</v>
      </c>
      <c r="G43" s="76"/>
      <c r="H43" s="77">
        <v>1</v>
      </c>
      <c r="I43" s="55" t="s">
        <v>6</v>
      </c>
      <c r="J43" s="56">
        <v>45</v>
      </c>
      <c r="K43" s="52">
        <v>1</v>
      </c>
      <c r="L43" s="37"/>
    </row>
    <row r="44" spans="1:12" x14ac:dyDescent="0.45">
      <c r="A44" s="28"/>
      <c r="B44" s="29"/>
      <c r="C44" s="57"/>
      <c r="D44" s="58"/>
      <c r="E44" s="58"/>
      <c r="F44" s="58"/>
      <c r="G44" s="78"/>
      <c r="H44" s="79">
        <v>46</v>
      </c>
      <c r="I44" s="55" t="s">
        <v>6</v>
      </c>
      <c r="J44" s="61">
        <v>90</v>
      </c>
      <c r="K44" s="62">
        <v>2</v>
      </c>
      <c r="L44" s="30"/>
    </row>
    <row r="45" spans="1:12" s="2" customFormat="1" ht="17.55" customHeight="1" x14ac:dyDescent="0.55000000000000004">
      <c r="A45" s="31"/>
      <c r="B45" s="32"/>
      <c r="C45" s="48"/>
      <c r="D45" s="138" t="s">
        <v>4</v>
      </c>
      <c r="E45" s="138"/>
      <c r="F45" s="49" t="s">
        <v>3</v>
      </c>
      <c r="G45" s="76"/>
      <c r="H45" s="77">
        <v>91</v>
      </c>
      <c r="I45" s="55" t="s">
        <v>6</v>
      </c>
      <c r="J45" s="56">
        <v>135</v>
      </c>
      <c r="K45" s="52">
        <v>3</v>
      </c>
      <c r="L45" s="37"/>
    </row>
    <row r="46" spans="1:12" s="2" customFormat="1" ht="17.55" customHeight="1" x14ac:dyDescent="0.55000000000000004">
      <c r="A46" s="31"/>
      <c r="B46" s="32"/>
      <c r="C46" s="48"/>
      <c r="D46" s="138" t="e">
        <f>VLOOKUP($D$7,'INPUT DATA'!$C$5:$AA$106,21,FALSE)</f>
        <v>#N/A</v>
      </c>
      <c r="E46" s="138"/>
      <c r="F46" s="49" t="e">
        <f>VLOOKUP($D$7,'INPUT DATA'!$C$5:$AA$106,22,FALSE)</f>
        <v>#N/A</v>
      </c>
      <c r="G46" s="76"/>
      <c r="H46" s="77">
        <v>136</v>
      </c>
      <c r="I46" s="55" t="s">
        <v>6</v>
      </c>
      <c r="J46" s="56">
        <v>180</v>
      </c>
      <c r="K46" s="52">
        <v>4</v>
      </c>
      <c r="L46" s="37"/>
    </row>
    <row r="47" spans="1:12" ht="14.1" thickBot="1" x14ac:dyDescent="0.5">
      <c r="A47" s="28"/>
      <c r="B47" s="29"/>
      <c r="C47" s="63"/>
      <c r="D47" s="87"/>
      <c r="E47" s="87"/>
      <c r="F47" s="87"/>
      <c r="G47" s="87"/>
      <c r="H47" s="88"/>
      <c r="I47" s="89"/>
      <c r="J47" s="89"/>
      <c r="K47" s="90"/>
      <c r="L47" s="30"/>
    </row>
    <row r="48" spans="1:12" ht="14.1" thickBot="1" x14ac:dyDescent="0.5">
      <c r="A48" s="28"/>
      <c r="B48" s="29"/>
      <c r="C48" s="68"/>
      <c r="D48" s="68"/>
      <c r="E48" s="68"/>
      <c r="F48" s="68"/>
      <c r="G48" s="68"/>
      <c r="H48" s="70"/>
      <c r="I48" s="70"/>
      <c r="J48" s="70"/>
      <c r="K48" s="70"/>
      <c r="L48" s="30"/>
    </row>
    <row r="49" spans="1:12" s="2" customFormat="1" ht="18.600000000000001" customHeight="1" thickBot="1" x14ac:dyDescent="0.6">
      <c r="A49" s="31"/>
      <c r="B49" s="32"/>
      <c r="C49" s="128" t="s">
        <v>19</v>
      </c>
      <c r="D49" s="129"/>
      <c r="E49" s="129"/>
      <c r="F49" s="129"/>
      <c r="G49" s="129"/>
      <c r="H49" s="132" t="s">
        <v>5</v>
      </c>
      <c r="I49" s="133"/>
      <c r="J49" s="133"/>
      <c r="K49" s="134"/>
      <c r="L49" s="37"/>
    </row>
    <row r="50" spans="1:12" ht="12" customHeight="1" x14ac:dyDescent="0.45">
      <c r="A50" s="28"/>
      <c r="B50" s="29"/>
      <c r="C50" s="57"/>
      <c r="D50" s="80"/>
      <c r="E50" s="80"/>
      <c r="F50" s="80"/>
      <c r="G50" s="80"/>
      <c r="H50" s="94"/>
      <c r="I50" s="95"/>
      <c r="J50" s="95"/>
      <c r="K50" s="62"/>
      <c r="L50" s="30"/>
    </row>
    <row r="51" spans="1:12" ht="18" customHeight="1" x14ac:dyDescent="0.45">
      <c r="A51" s="28"/>
      <c r="B51" s="29"/>
      <c r="C51" s="57"/>
      <c r="D51" s="80"/>
      <c r="E51" s="80"/>
      <c r="F51" s="80"/>
      <c r="G51" s="80"/>
      <c r="H51" s="126" t="s">
        <v>26</v>
      </c>
      <c r="I51" s="127"/>
      <c r="J51" s="127"/>
      <c r="K51" s="52" t="s">
        <v>0</v>
      </c>
      <c r="L51" s="30"/>
    </row>
    <row r="52" spans="1:12" ht="18" customHeight="1" x14ac:dyDescent="0.45">
      <c r="A52" s="28"/>
      <c r="B52" s="29"/>
      <c r="C52" s="57"/>
      <c r="D52" s="80"/>
      <c r="E52" s="80"/>
      <c r="F52" s="80"/>
      <c r="G52" s="80"/>
      <c r="H52" s="96">
        <v>1</v>
      </c>
      <c r="I52" s="51" t="s">
        <v>6</v>
      </c>
      <c r="J52" s="97">
        <v>9.5</v>
      </c>
      <c r="K52" s="52" t="s">
        <v>33</v>
      </c>
      <c r="L52" s="30"/>
    </row>
    <row r="53" spans="1:12" s="2" customFormat="1" ht="18" customHeight="1" x14ac:dyDescent="0.55000000000000004">
      <c r="A53" s="31"/>
      <c r="B53" s="32"/>
      <c r="C53" s="48"/>
      <c r="D53" s="138" t="s">
        <v>1</v>
      </c>
      <c r="E53" s="138"/>
      <c r="F53" s="49" t="s">
        <v>3</v>
      </c>
      <c r="G53" s="49"/>
      <c r="H53" s="96">
        <v>9.6</v>
      </c>
      <c r="I53" s="51" t="s">
        <v>6</v>
      </c>
      <c r="J53" s="98">
        <v>10.7</v>
      </c>
      <c r="K53" s="52" t="s">
        <v>32</v>
      </c>
      <c r="L53" s="37"/>
    </row>
    <row r="54" spans="1:12" s="2" customFormat="1" ht="18" customHeight="1" x14ac:dyDescent="0.55000000000000004">
      <c r="A54" s="31"/>
      <c r="B54" s="32"/>
      <c r="C54" s="48"/>
      <c r="D54" s="138" t="e">
        <f>VLOOKUP($D$7,'INPUT DATA'!$C$5:$AA$106,24,FALSE)</f>
        <v>#N/A</v>
      </c>
      <c r="E54" s="138"/>
      <c r="F54" s="49" t="e">
        <f>VLOOKUP($D$7,'INPUT DATA'!$C$5:$AA$106,25,FALSE)</f>
        <v>#N/A</v>
      </c>
      <c r="G54" s="76"/>
      <c r="H54" s="96">
        <v>10.8</v>
      </c>
      <c r="I54" s="51" t="s">
        <v>6</v>
      </c>
      <c r="J54" s="97">
        <v>11.8</v>
      </c>
      <c r="K54" s="52" t="s">
        <v>34</v>
      </c>
      <c r="L54" s="37"/>
    </row>
    <row r="55" spans="1:12" ht="18" customHeight="1" x14ac:dyDescent="0.45">
      <c r="A55" s="28"/>
      <c r="B55" s="29"/>
      <c r="C55" s="57"/>
      <c r="D55" s="80"/>
      <c r="E55" s="80"/>
      <c r="F55" s="80"/>
      <c r="G55" s="80"/>
      <c r="H55" s="99">
        <v>11.9</v>
      </c>
      <c r="I55" s="51" t="s">
        <v>7</v>
      </c>
      <c r="J55" s="97"/>
      <c r="K55" s="52" t="s">
        <v>35</v>
      </c>
      <c r="L55" s="30"/>
    </row>
    <row r="56" spans="1:12" ht="20.55" customHeight="1" thickBot="1" x14ac:dyDescent="0.5">
      <c r="A56" s="28"/>
      <c r="B56" s="29"/>
      <c r="C56" s="63"/>
      <c r="D56" s="87"/>
      <c r="E56" s="87"/>
      <c r="F56" s="87"/>
      <c r="G56" s="87"/>
      <c r="H56" s="88"/>
      <c r="I56" s="89"/>
      <c r="J56" s="89"/>
      <c r="K56" s="90"/>
      <c r="L56" s="30"/>
    </row>
    <row r="57" spans="1:12" ht="25.2" customHeight="1" thickBot="1" x14ac:dyDescent="0.5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8"/>
    </row>
  </sheetData>
  <sheetProtection algorithmName="SHA-512" hashValue="aaiY9b3tCYt3CIzyHzLXH5Uewooo8C1jGCGETtVnhPmET8g845nsTOmHTSULNtYia5Wk3B0E5G0XBXTOsy5unQ==" saltValue="kOIe/EyZMoUto7Kn3GfdAA==" spinCount="100000" sheet="1" objects="1" scenarios="1"/>
  <mergeCells count="39">
    <mergeCell ref="D54:E54"/>
    <mergeCell ref="D53:E53"/>
    <mergeCell ref="D36:E36"/>
    <mergeCell ref="D37:E37"/>
    <mergeCell ref="D42:E42"/>
    <mergeCell ref="D43:E43"/>
    <mergeCell ref="D45:E45"/>
    <mergeCell ref="H51:J51"/>
    <mergeCell ref="D15:E15"/>
    <mergeCell ref="D16:E16"/>
    <mergeCell ref="D18:E18"/>
    <mergeCell ref="D19:E19"/>
    <mergeCell ref="D24:E24"/>
    <mergeCell ref="D25:E25"/>
    <mergeCell ref="D27:E27"/>
    <mergeCell ref="D28:E28"/>
    <mergeCell ref="D33:E33"/>
    <mergeCell ref="D34:E34"/>
    <mergeCell ref="D46:E46"/>
    <mergeCell ref="C49:G49"/>
    <mergeCell ref="H49:K49"/>
    <mergeCell ref="A11:L11"/>
    <mergeCell ref="H24:J24"/>
    <mergeCell ref="H33:J33"/>
    <mergeCell ref="H42:J42"/>
    <mergeCell ref="H15:J15"/>
    <mergeCell ref="C13:G13"/>
    <mergeCell ref="C22:G22"/>
    <mergeCell ref="C31:G31"/>
    <mergeCell ref="C40:G40"/>
    <mergeCell ref="H40:K40"/>
    <mergeCell ref="H31:K31"/>
    <mergeCell ref="H22:K22"/>
    <mergeCell ref="H13:K13"/>
    <mergeCell ref="A5:L5"/>
    <mergeCell ref="A2:L3"/>
    <mergeCell ref="D7:F7"/>
    <mergeCell ref="D8:F8"/>
    <mergeCell ref="D9:F9"/>
  </mergeCells>
  <printOptions horizontalCentered="1"/>
  <pageMargins left="0.70866141732283472" right="0.19685039370078741" top="0.41" bottom="0.44" header="0.31496062992125984" footer="0.31496062992125984"/>
  <pageSetup paperSize="9" scale="77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ECFCD1-DCE7-4213-B4B3-FEAF171ACA5F}">
          <x14:formula1>
            <xm:f>'INPUT DATA'!$C$7:$C$106</xm:f>
          </x14:formula1>
          <xm:sqref>D7:F7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DATA</vt:lpstr>
      <vt:lpstr>DASHBOARD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mansur mansur</cp:lastModifiedBy>
  <cp:lastPrinted>2025-08-09T15:47:50Z</cp:lastPrinted>
  <dcterms:created xsi:type="dcterms:W3CDTF">2015-06-05T18:17:20Z</dcterms:created>
  <dcterms:modified xsi:type="dcterms:W3CDTF">2025-08-09T15:57:55Z</dcterms:modified>
</cp:coreProperties>
</file>